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7795" windowHeight="11760"/>
  </bookViews>
  <sheets>
    <sheet name="2.доходы" sheetId="1" r:id="rId1"/>
  </sheets>
  <definedNames>
    <definedName name="_xlnm._FilterDatabase" localSheetId="0" hidden="1">'2.доходы'!$A$9:$K$147</definedName>
    <definedName name="_xlnm.Print_Area" localSheetId="0">'2.доходы'!$A$1:$K$148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4" i="1"/>
  <c r="K153" s="1"/>
  <c r="K152" s="1"/>
  <c r="H154"/>
  <c r="H153" s="1"/>
  <c r="H152" s="1"/>
  <c r="E154"/>
  <c r="E153" s="1"/>
  <c r="E152" s="1"/>
  <c r="J153"/>
  <c r="J152" s="1"/>
  <c r="I153"/>
  <c r="I152" s="1"/>
  <c r="F153"/>
  <c r="F152" s="1"/>
  <c r="C153"/>
  <c r="C152" s="1"/>
  <c r="K151"/>
  <c r="H151"/>
  <c r="E151"/>
  <c r="K150"/>
  <c r="H150"/>
  <c r="E150"/>
  <c r="J149"/>
  <c r="J148" s="1"/>
  <c r="I149"/>
  <c r="I148" s="1"/>
  <c r="G149"/>
  <c r="G148" s="1"/>
  <c r="F149"/>
  <c r="D149"/>
  <c r="D148" s="1"/>
  <c r="C149"/>
  <c r="C148" s="1"/>
  <c r="F148"/>
  <c r="K147"/>
  <c r="K146" s="1"/>
  <c r="K145" s="1"/>
  <c r="H147"/>
  <c r="H146" s="1"/>
  <c r="H145" s="1"/>
  <c r="E147"/>
  <c r="E146" s="1"/>
  <c r="E145" s="1"/>
  <c r="J146"/>
  <c r="J145" s="1"/>
  <c r="I146"/>
  <c r="I145" s="1"/>
  <c r="G146"/>
  <c r="G145" s="1"/>
  <c r="F146"/>
  <c r="F145" s="1"/>
  <c r="D146"/>
  <c r="D145" s="1"/>
  <c r="C146"/>
  <c r="C145" s="1"/>
  <c r="K144"/>
  <c r="K143" s="1"/>
  <c r="K142" s="1"/>
  <c r="H144"/>
  <c r="E144"/>
  <c r="E143" s="1"/>
  <c r="E142" s="1"/>
  <c r="J143"/>
  <c r="J142" s="1"/>
  <c r="I143"/>
  <c r="I142" s="1"/>
  <c r="H143"/>
  <c r="H142" s="1"/>
  <c r="G143"/>
  <c r="G142" s="1"/>
  <c r="F143"/>
  <c r="D143"/>
  <c r="D142" s="1"/>
  <c r="C143"/>
  <c r="C142" s="1"/>
  <c r="K141"/>
  <c r="H141"/>
  <c r="E141"/>
  <c r="K140"/>
  <c r="H140"/>
  <c r="E140"/>
  <c r="E139"/>
  <c r="K138"/>
  <c r="H138"/>
  <c r="E138"/>
  <c r="K137"/>
  <c r="H137"/>
  <c r="E137"/>
  <c r="K136"/>
  <c r="H136"/>
  <c r="E136"/>
  <c r="K135"/>
  <c r="H135"/>
  <c r="E135"/>
  <c r="K134"/>
  <c r="H134"/>
  <c r="E134"/>
  <c r="E133" s="1"/>
  <c r="J133"/>
  <c r="I133"/>
  <c r="G133"/>
  <c r="F133"/>
  <c r="D133"/>
  <c r="C133"/>
  <c r="K132"/>
  <c r="H132"/>
  <c r="E132"/>
  <c r="K131"/>
  <c r="H131"/>
  <c r="E131"/>
  <c r="K130"/>
  <c r="H130"/>
  <c r="E130"/>
  <c r="K129"/>
  <c r="H129"/>
  <c r="E129"/>
  <c r="K128"/>
  <c r="H128"/>
  <c r="E128"/>
  <c r="K127"/>
  <c r="H127"/>
  <c r="E127"/>
  <c r="K126"/>
  <c r="H126"/>
  <c r="E126"/>
  <c r="K125"/>
  <c r="H125"/>
  <c r="E125"/>
  <c r="J124"/>
  <c r="I124"/>
  <c r="G124"/>
  <c r="F124"/>
  <c r="D124"/>
  <c r="C124"/>
  <c r="K123"/>
  <c r="H123"/>
  <c r="E123"/>
  <c r="K122"/>
  <c r="H122"/>
  <c r="E122"/>
  <c r="K121"/>
  <c r="H121"/>
  <c r="E121"/>
  <c r="K120"/>
  <c r="H120"/>
  <c r="E120"/>
  <c r="K119"/>
  <c r="H119"/>
  <c r="E119"/>
  <c r="K118"/>
  <c r="H118"/>
  <c r="E118"/>
  <c r="K117"/>
  <c r="H117"/>
  <c r="E117"/>
  <c r="K116"/>
  <c r="H116"/>
  <c r="E116"/>
  <c r="K115"/>
  <c r="H115"/>
  <c r="E115"/>
  <c r="K114"/>
  <c r="H114"/>
  <c r="E114"/>
  <c r="K113"/>
  <c r="H113"/>
  <c r="E113"/>
  <c r="E112"/>
  <c r="K111"/>
  <c r="H111"/>
  <c r="E111"/>
  <c r="K110"/>
  <c r="H110"/>
  <c r="E110"/>
  <c r="K109"/>
  <c r="H109"/>
  <c r="E109"/>
  <c r="K108"/>
  <c r="H108"/>
  <c r="E108"/>
  <c r="K107"/>
  <c r="H107"/>
  <c r="E107"/>
  <c r="K106"/>
  <c r="H106"/>
  <c r="E106"/>
  <c r="K105"/>
  <c r="H105"/>
  <c r="E105"/>
  <c r="K104"/>
  <c r="H104"/>
  <c r="E104"/>
  <c r="K103"/>
  <c r="H103"/>
  <c r="E103"/>
  <c r="K102"/>
  <c r="H102"/>
  <c r="E102"/>
  <c r="K101"/>
  <c r="H101"/>
  <c r="E101"/>
  <c r="J100"/>
  <c r="I100"/>
  <c r="G100"/>
  <c r="F100"/>
  <c r="D100"/>
  <c r="C100"/>
  <c r="E99"/>
  <c r="K98"/>
  <c r="H98"/>
  <c r="E98"/>
  <c r="K97"/>
  <c r="H97"/>
  <c r="E97"/>
  <c r="K96"/>
  <c r="K95" s="1"/>
  <c r="H96"/>
  <c r="E96"/>
  <c r="J95"/>
  <c r="I95"/>
  <c r="G95"/>
  <c r="F95"/>
  <c r="D95"/>
  <c r="C95"/>
  <c r="C94"/>
  <c r="K92"/>
  <c r="K91" s="1"/>
  <c r="H92"/>
  <c r="E92"/>
  <c r="H91"/>
  <c r="H90" s="1"/>
  <c r="H89" s="1"/>
  <c r="H88" s="1"/>
  <c r="D91"/>
  <c r="C91"/>
  <c r="C88" s="1"/>
  <c r="E90"/>
  <c r="J89"/>
  <c r="J88" s="1"/>
  <c r="I89"/>
  <c r="I88" s="1"/>
  <c r="G89"/>
  <c r="G88" s="1"/>
  <c r="F89"/>
  <c r="F88" s="1"/>
  <c r="E89"/>
  <c r="D89"/>
  <c r="C89"/>
  <c r="K87"/>
  <c r="H87"/>
  <c r="E87"/>
  <c r="K86"/>
  <c r="H86"/>
  <c r="E86"/>
  <c r="K85"/>
  <c r="H85"/>
  <c r="E85"/>
  <c r="K84"/>
  <c r="H84"/>
  <c r="E84"/>
  <c r="K83"/>
  <c r="H83"/>
  <c r="E83"/>
  <c r="K82"/>
  <c r="H82"/>
  <c r="E82"/>
  <c r="K81"/>
  <c r="H81"/>
  <c r="E81"/>
  <c r="K80"/>
  <c r="H80"/>
  <c r="E80"/>
  <c r="K79"/>
  <c r="H79"/>
  <c r="E79"/>
  <c r="K78"/>
  <c r="H78"/>
  <c r="E78"/>
  <c r="K77"/>
  <c r="H77"/>
  <c r="E77"/>
  <c r="K76"/>
  <c r="H76"/>
  <c r="E76"/>
  <c r="K75"/>
  <c r="H75"/>
  <c r="E75"/>
  <c r="K74"/>
  <c r="H74"/>
  <c r="E74"/>
  <c r="K73"/>
  <c r="H73"/>
  <c r="E73"/>
  <c r="K72"/>
  <c r="H72"/>
  <c r="E72"/>
  <c r="K71"/>
  <c r="H71"/>
  <c r="E71"/>
  <c r="K70"/>
  <c r="H70"/>
  <c r="E70"/>
  <c r="K69"/>
  <c r="H69"/>
  <c r="E69"/>
  <c r="K68"/>
  <c r="H68"/>
  <c r="E68"/>
  <c r="K67"/>
  <c r="H67"/>
  <c r="E67"/>
  <c r="K66"/>
  <c r="H66"/>
  <c r="E66"/>
  <c r="K65"/>
  <c r="H65"/>
  <c r="E65"/>
  <c r="E64" s="1"/>
  <c r="J64"/>
  <c r="I64"/>
  <c r="G64"/>
  <c r="F64"/>
  <c r="D64"/>
  <c r="C64"/>
  <c r="K63"/>
  <c r="H63"/>
  <c r="E63"/>
  <c r="E61" s="1"/>
  <c r="E60" s="1"/>
  <c r="K62"/>
  <c r="H62"/>
  <c r="E62"/>
  <c r="J61"/>
  <c r="J60" s="1"/>
  <c r="I61"/>
  <c r="I60" s="1"/>
  <c r="G61"/>
  <c r="F61"/>
  <c r="D61"/>
  <c r="D60" s="1"/>
  <c r="C61"/>
  <c r="C60" s="1"/>
  <c r="G60"/>
  <c r="F60"/>
  <c r="K59"/>
  <c r="K58" s="1"/>
  <c r="K57" s="1"/>
  <c r="H59"/>
  <c r="H58" s="1"/>
  <c r="H57" s="1"/>
  <c r="E59"/>
  <c r="E58" s="1"/>
  <c r="E57" s="1"/>
  <c r="J58"/>
  <c r="I58"/>
  <c r="G58"/>
  <c r="G57" s="1"/>
  <c r="F58"/>
  <c r="F57" s="1"/>
  <c r="D58"/>
  <c r="C58"/>
  <c r="C57" s="1"/>
  <c r="J57"/>
  <c r="I57"/>
  <c r="D57"/>
  <c r="K56"/>
  <c r="H56"/>
  <c r="E56"/>
  <c r="K55"/>
  <c r="H55"/>
  <c r="E55"/>
  <c r="K54"/>
  <c r="H54"/>
  <c r="E54"/>
  <c r="K53"/>
  <c r="H53"/>
  <c r="E53"/>
  <c r="J52"/>
  <c r="I52"/>
  <c r="G52"/>
  <c r="G51" s="1"/>
  <c r="F52"/>
  <c r="F51" s="1"/>
  <c r="D52"/>
  <c r="C52"/>
  <c r="C51" s="1"/>
  <c r="J51"/>
  <c r="I51"/>
  <c r="D51"/>
  <c r="K50"/>
  <c r="H50"/>
  <c r="E50"/>
  <c r="K49"/>
  <c r="H49"/>
  <c r="H48" s="1"/>
  <c r="E49"/>
  <c r="E48" s="1"/>
  <c r="J48"/>
  <c r="I48"/>
  <c r="G48"/>
  <c r="F48"/>
  <c r="D48"/>
  <c r="C48"/>
  <c r="K47"/>
  <c r="K46" s="1"/>
  <c r="H47"/>
  <c r="H46" s="1"/>
  <c r="E47"/>
  <c r="E46" s="1"/>
  <c r="J46"/>
  <c r="I46"/>
  <c r="G46"/>
  <c r="F46"/>
  <c r="D46"/>
  <c r="C46"/>
  <c r="K45"/>
  <c r="H45"/>
  <c r="H42" s="1"/>
  <c r="E45"/>
  <c r="K44"/>
  <c r="H44"/>
  <c r="E44"/>
  <c r="K43"/>
  <c r="K42" s="1"/>
  <c r="H43"/>
  <c r="E43"/>
  <c r="J42"/>
  <c r="J41" s="1"/>
  <c r="I42"/>
  <c r="I41" s="1"/>
  <c r="G42"/>
  <c r="G41" s="1"/>
  <c r="F42"/>
  <c r="F41" s="1"/>
  <c r="D42"/>
  <c r="D41" s="1"/>
  <c r="C42"/>
  <c r="C41" s="1"/>
  <c r="C40" s="1"/>
  <c r="K39"/>
  <c r="H39"/>
  <c r="E39"/>
  <c r="K38"/>
  <c r="H38"/>
  <c r="E38"/>
  <c r="J37"/>
  <c r="I37"/>
  <c r="G37"/>
  <c r="F37"/>
  <c r="D37"/>
  <c r="C37"/>
  <c r="K36"/>
  <c r="H36"/>
  <c r="E36"/>
  <c r="K35"/>
  <c r="K34" s="1"/>
  <c r="H35"/>
  <c r="H34" s="1"/>
  <c r="E35"/>
  <c r="E34" s="1"/>
  <c r="J34"/>
  <c r="I34"/>
  <c r="G34"/>
  <c r="F34"/>
  <c r="D34"/>
  <c r="C34"/>
  <c r="K33"/>
  <c r="H33"/>
  <c r="H32" s="1"/>
  <c r="E33"/>
  <c r="E32" s="1"/>
  <c r="K32"/>
  <c r="J32"/>
  <c r="J31" s="1"/>
  <c r="I32"/>
  <c r="I31" s="1"/>
  <c r="G32"/>
  <c r="G31" s="1"/>
  <c r="F32"/>
  <c r="F31" s="1"/>
  <c r="D32"/>
  <c r="C32"/>
  <c r="D31"/>
  <c r="C31"/>
  <c r="K30"/>
  <c r="K29" s="1"/>
  <c r="H30"/>
  <c r="H29" s="1"/>
  <c r="E30"/>
  <c r="J29"/>
  <c r="I29"/>
  <c r="G29"/>
  <c r="F29"/>
  <c r="E29"/>
  <c r="D29"/>
  <c r="C29"/>
  <c r="K28"/>
  <c r="K26" s="1"/>
  <c r="H28"/>
  <c r="H26" s="1"/>
  <c r="E28"/>
  <c r="K27"/>
  <c r="H27"/>
  <c r="E27"/>
  <c r="E26" s="1"/>
  <c r="J26"/>
  <c r="I26"/>
  <c r="I25" s="1"/>
  <c r="G26"/>
  <c r="G25" s="1"/>
  <c r="F26"/>
  <c r="F25" s="1"/>
  <c r="D26"/>
  <c r="D25" s="1"/>
  <c r="C26"/>
  <c r="C25" s="1"/>
  <c r="J25"/>
  <c r="K24"/>
  <c r="H24"/>
  <c r="E24"/>
  <c r="K23"/>
  <c r="H23"/>
  <c r="E23"/>
  <c r="K22"/>
  <c r="H22"/>
  <c r="E22"/>
  <c r="K21"/>
  <c r="H21"/>
  <c r="E21"/>
  <c r="J20"/>
  <c r="I20"/>
  <c r="G20"/>
  <c r="F20"/>
  <c r="D20"/>
  <c r="C20"/>
  <c r="K19"/>
  <c r="H19"/>
  <c r="E19"/>
  <c r="K18"/>
  <c r="H18"/>
  <c r="E18"/>
  <c r="K17"/>
  <c r="H17"/>
  <c r="E17"/>
  <c r="K16"/>
  <c r="H16"/>
  <c r="E16"/>
  <c r="K15"/>
  <c r="H15"/>
  <c r="E15"/>
  <c r="K14"/>
  <c r="I14"/>
  <c r="F14"/>
  <c r="F13" s="1"/>
  <c r="F12" s="1"/>
  <c r="C14"/>
  <c r="C13" s="1"/>
  <c r="C12" s="1"/>
  <c r="J13"/>
  <c r="I13"/>
  <c r="G13"/>
  <c r="G12" s="1"/>
  <c r="D13"/>
  <c r="D12" s="1"/>
  <c r="D11" s="1"/>
  <c r="J12"/>
  <c r="I12"/>
  <c r="J94" l="1"/>
  <c r="E149"/>
  <c r="E148" s="1"/>
  <c r="H149"/>
  <c r="H148" s="1"/>
  <c r="K149"/>
  <c r="K148" s="1"/>
  <c r="D94"/>
  <c r="D93" s="1"/>
  <c r="K100"/>
  <c r="K64"/>
  <c r="H52"/>
  <c r="H51" s="1"/>
  <c r="H31"/>
  <c r="H25"/>
  <c r="K25"/>
  <c r="E100"/>
  <c r="E124"/>
  <c r="K133"/>
  <c r="C11"/>
  <c r="C10" s="1"/>
  <c r="H37"/>
  <c r="K37"/>
  <c r="H20"/>
  <c r="E25"/>
  <c r="F94"/>
  <c r="F93" s="1"/>
  <c r="H61"/>
  <c r="H60" s="1"/>
  <c r="K13"/>
  <c r="K12" s="1"/>
  <c r="K20"/>
  <c r="K48"/>
  <c r="G94"/>
  <c r="G93" s="1"/>
  <c r="E20"/>
  <c r="E42"/>
  <c r="E41" s="1"/>
  <c r="D88"/>
  <c r="D40" s="1"/>
  <c r="D10" s="1"/>
  <c r="I94"/>
  <c r="I93" s="1"/>
  <c r="E37"/>
  <c r="H64"/>
  <c r="K124"/>
  <c r="E52"/>
  <c r="E51" s="1"/>
  <c r="H100"/>
  <c r="K31"/>
  <c r="I11"/>
  <c r="I10" s="1"/>
  <c r="E95"/>
  <c r="E94" s="1"/>
  <c r="E93" s="1"/>
  <c r="H124"/>
  <c r="J11"/>
  <c r="K52"/>
  <c r="K51" s="1"/>
  <c r="K61"/>
  <c r="K60" s="1"/>
  <c r="H95"/>
  <c r="H133"/>
  <c r="I40"/>
  <c r="J40"/>
  <c r="G11"/>
  <c r="F40"/>
  <c r="H41"/>
  <c r="K90"/>
  <c r="K89" s="1"/>
  <c r="K88" s="1"/>
  <c r="E31"/>
  <c r="G40"/>
  <c r="C93"/>
  <c r="J93"/>
  <c r="F11"/>
  <c r="K41"/>
  <c r="K11"/>
  <c r="E91"/>
  <c r="E88" s="1"/>
  <c r="E40" s="1"/>
  <c r="E14"/>
  <c r="E13" s="1"/>
  <c r="E12" s="1"/>
  <c r="H14"/>
  <c r="H13" s="1"/>
  <c r="H12" s="1"/>
  <c r="H94" l="1"/>
  <c r="H93" s="1"/>
  <c r="D155"/>
  <c r="K94"/>
  <c r="K93" s="1"/>
  <c r="J10"/>
  <c r="J155" s="1"/>
  <c r="H40"/>
  <c r="C155"/>
  <c r="H11"/>
  <c r="E11"/>
  <c r="E10"/>
  <c r="E155" s="1"/>
  <c r="I155"/>
  <c r="K40"/>
  <c r="K10" s="1"/>
  <c r="F10"/>
  <c r="F155" s="1"/>
  <c r="G10"/>
  <c r="G155" s="1"/>
  <c r="K155" l="1"/>
  <c r="H10"/>
  <c r="H155" s="1"/>
</calcChain>
</file>

<file path=xl/sharedStrings.xml><?xml version="1.0" encoding="utf-8"?>
<sst xmlns="http://schemas.openxmlformats.org/spreadsheetml/2006/main" count="306" uniqueCount="301">
  <si>
    <t xml:space="preserve">   Приложение №2</t>
  </si>
  <si>
    <t xml:space="preserve">к Решению Совета депутатов ЗАТО г. Североморск  
</t>
  </si>
  <si>
    <t>Распределение доходов бюджета ЗАТО г. Североморск по кодам классификации доходов бюджетов на 2025 год и плановый период 2026 и 2027 годов</t>
  </si>
  <si>
    <t>рублей</t>
  </si>
  <si>
    <t>Наименование</t>
  </si>
  <si>
    <t>Код бюджетной классификации Российской Федерации</t>
  </si>
  <si>
    <t>Сумма</t>
  </si>
  <si>
    <t>Изменения</t>
  </si>
  <si>
    <t>2025 год</t>
  </si>
  <si>
    <t>2026 год</t>
  </si>
  <si>
    <t>2027 год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</si>
  <si>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</si>
  <si>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</si>
  <si>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</si>
  <si>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</si>
  <si>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</si>
  <si>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 xml:space="preserve">Налог на доходы физических лиц </t>
  </si>
  <si>
    <t>000 1 01 02000 01 0000 110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</si>
  <si>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 кодекса Российской Федерации а также доходов от долевого участия в организации, полученных физическим лицом - налоговым резидентом Российской Федерации в виде дивидендов
</t>
  </si>
  <si>
    <t xml:space="preserve">000 1 01 02010 01 0000 110 
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</si>
  <si>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</si>
  <si>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000 1 01 02020 01 0000 110 </t>
  </si>
  <si>
    <t xml:space="preserve">Налог на доходы физических лиц с доходов, полученных физическими лицами в соответствии со статьей 228  Налогового  кодекса 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
</t>
  </si>
  <si>
    <t xml:space="preserve">000 1 01 02030 01 0000 110 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</si>
  <si>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
</t>
  </si>
  <si>
    <t xml:space="preserve">000 1 01 02080 01 0000 110                     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</si>
  <si>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</si>
  <si>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</si>
  <si>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</si>
  <si>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</si>
  <si>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</si>
  <si>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</si>
  <si>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</si>
  <si>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</si>
  <si>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</si>
  <si>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</si>
  <si>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</si>
  <si>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</si>
  <si>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Туристический налог</t>
  </si>
  <si>
    <t>000 1 03 03000 01 0000 110</t>
  </si>
  <si>
    <t>НАЛОГИ НА СОВОКУПНЫЙ ДОХОД</t>
  </si>
  <si>
    <t>000 1 05 00000 00 0000 000</t>
  </si>
  <si>
    <t xml:space="preserve">Налог, взимаемый в связи с применением упрощенной системы налогообложения </t>
  </si>
  <si>
    <t xml:space="preserve">000 1 05 01000 00 0000 110   </t>
  </si>
  <si>
    <t>Налог, взимаемый с налогоплательщиков, выбравших в качестве объекта налогообложения доходы</t>
  </si>
  <si>
    <t xml:space="preserve">000 1 05 01011 01 0000 110  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</si>
  <si>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</si>
  <si>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000 1 05 01021 01 0000 110   </t>
  </si>
  <si>
    <t xml:space="preserve">Налог, взимаемый в связи с применением патентной системы налогообложения </t>
  </si>
  <si>
    <t xml:space="preserve">000 1 05 04000 02 0000 110   </t>
  </si>
  <si>
    <t xml:space="preserve">Налог, взимаемый в связи с применением патентной системы налогообложения, зачисляемый в бюджеты городских округов </t>
  </si>
  <si>
    <t>000 1 05 04010 02 0000 110</t>
  </si>
  <si>
    <t>НАЛОГИ НА ИМУЩЕСТВО</t>
  </si>
  <si>
    <t>000 1 06 00000 00 0000 000</t>
  </si>
  <si>
    <t xml:space="preserve">Налог на имущество физических лиц </t>
  </si>
  <si>
    <t xml:space="preserve">000 1 06 01000 00 0000 110 </t>
  </si>
  <si>
    <t>Налог на имущество физических лиц, взимаемый по ставкам, применяемым  к объектам налогообложения, расположенным в границах городских округов</t>
  </si>
  <si>
    <t xml:space="preserve">000 1 06 01020 04 0000 110 </t>
  </si>
  <si>
    <t>Земельный налог</t>
  </si>
  <si>
    <t xml:space="preserve">000 1 06 06000 00 0000 110 </t>
  </si>
  <si>
    <t>Земельный налог с организаций, обладающих земельным участком, расположенным в границах городских округов</t>
  </si>
  <si>
    <t xml:space="preserve"> 000 1 06 06032 04 0000 110 </t>
  </si>
  <si>
    <t>Земельный налог с физических лиц, обладающих земельным участком, расположенным в границах городских округов</t>
  </si>
  <si>
    <t xml:space="preserve"> 000 1 06 06042 04 0000 110 </t>
  </si>
  <si>
    <t>ГОСУДАРСТВЕННАЯ ПОШЛИНА</t>
  </si>
  <si>
    <t>000 1 08 00000 00 0000 000</t>
  </si>
  <si>
    <t>Государственная  пошлина  по делам, рассматриваемым в  судах общей юрисдикции,  мировыми судьями (за исключением Верховного Суда Российской Федерации)</t>
  </si>
  <si>
    <t xml:space="preserve">000 1 08 03010 01 0000 110 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</si>
  <si>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</si>
  <si>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</si>
  <si>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</si>
  <si>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</si>
  <si>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</si>
  <si>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</si>
  <si>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</si>
  <si>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 за земельные участки, государственная собственность на которые не разграничена и  которые  расположены  в  границах городских округов, а также средства от продажи права на заключение договоров  аренды указанных земельных участков</t>
  </si>
  <si>
    <t xml:space="preserve">000 1 11 05012 04 0000 120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</si>
  <si>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</si>
  <si>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</si>
  <si>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 и автономных учреждений)</t>
  </si>
  <si>
    <t xml:space="preserve">000 1 11 05034 04 0000 120 </t>
  </si>
  <si>
    <t>Платежи от государственных и муниципальных унитарных предприятий</t>
  </si>
  <si>
    <t xml:space="preserve">000 1 11 07000 00 0000 120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</si>
  <si>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созданными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</si>
  <si>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</si>
  <si>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</si>
  <si>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000 1 11 09000 00 0000 120 </t>
  </si>
  <si>
    <t>Прочие поступления  от  использования имущества, находящегося в собственности городских  округов  (за  исключением имущества муниципальных  бюджетных  и автономных учреждений, а также имущества муниципальных унитарных предприятий, в том числе казенных)</t>
  </si>
  <si>
    <t xml:space="preserve"> 000 1 11 09044 04 0000 120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</si>
  <si>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</si>
  <si>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000 1 11 09080 04 0000 120 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</si>
  <si>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</si>
  <si>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</si>
  <si>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</si>
  <si>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</si>
  <si>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</si>
  <si>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</si>
  <si>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</si>
  <si>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</si>
  <si>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</si>
  <si>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</si>
  <si>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</si>
  <si>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000 1 12 01070 01 0000 120</t>
  </si>
  <si>
    <t>ДОХОДЫ ОТ ОКАЗАНИЯ ПЛАТНЫХ УСЛУГ И КОМПЕНСАЦИИ ЗАТРАТ ГОСУДАРСТВА</t>
  </si>
  <si>
    <t>000 1 13 00000 00 0000 000</t>
  </si>
  <si>
    <t xml:space="preserve"> Доходы от компенсации затрат государства</t>
  </si>
  <si>
    <t>000 1 13 02000 00 0000 130</t>
  </si>
  <si>
    <t>Прочие доходы от компенсации затрат бюджетов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</si>
  <si>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</si>
  <si>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</si>
  <si>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</si>
  <si>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</si>
  <si>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</si>
  <si>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</si>
  <si>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000 1 14 02043 04 0000 410 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</si>
  <si>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</si>
  <si>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000 1 14 02043 04 0000 440 </t>
  </si>
  <si>
    <t>ШТРАФЫ, САНКЦИИ, ВОЗМЕЩЕНИЕ УЩЕРБА</t>
  </si>
  <si>
    <t>000 1 16 00000 00 0000 000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</si>
  <si>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</si>
  <si>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000 1 16 01053 01 0000 140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</si>
  <si>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</si>
  <si>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000 1 16 01063 01 0000 140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</si>
  <si>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</si>
  <si>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000 1 16 01073 01 0000 140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</si>
  <si>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</si>
  <si>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000 1 16 01074 01 0000 140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</si>
  <si>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 и обращения с животными,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</si>
  <si>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</si>
  <si>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</si>
  <si>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</si>
  <si>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</si>
  <si>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</si>
  <si>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</si>
  <si>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</si>
  <si>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</si>
  <si>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</si>
  <si>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</si>
  <si>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000 1 16 01153 01 0000 140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</si>
  <si>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</si>
  <si>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000 1 16 01154 01 0000 140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</si>
  <si>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</si>
  <si>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 xml:space="preserve"> 000 1 16 01157 01 0000 140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</si>
  <si>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</si>
  <si>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</si>
  <si>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</si>
  <si>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000 1 16 01193 01 0000 140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</si>
  <si>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</si>
  <si>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000 1 1601194 01 0000 140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</si>
  <si>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</si>
  <si>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000 1 16 01203 01 0000 140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</si>
  <si>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</si>
  <si>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000 1 16 02020 02 0000 140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</si>
  <si>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</si>
  <si>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</si>
  <si>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</si>
  <si>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</si>
  <si>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</si>
  <si>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</si>
  <si>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</si>
  <si>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</si>
  <si>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</si>
  <si>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</si>
  <si>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</si>
  <si>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</si>
  <si>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ПРОЧИЕ НЕНАЛОГОВЫЕ ДОХОДЫ</t>
  </si>
  <si>
    <t>000 1 17 00000 00 0000 000</t>
  </si>
  <si>
    <t xml:space="preserve">Прочие неналоговые доходы </t>
  </si>
  <si>
    <t>000 1 17 05040 00 0000 180</t>
  </si>
  <si>
    <t>Прочие неналоговые доходы бюджетов городских округов</t>
  </si>
  <si>
    <t>000 1 17 05040 04 0000 180</t>
  </si>
  <si>
    <t>Инициативные платежи</t>
  </si>
  <si>
    <t>000 1 17 15000 00 0000 150</t>
  </si>
  <si>
    <t>Инициативные платежи, зачисляемые в бюджеты городских округов</t>
  </si>
  <si>
    <t>000 1 17 15020 04 0000 150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</si>
  <si>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</si>
  <si>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</si>
  <si>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</si>
  <si>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</si>
  <si>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бюджетной системы Российской Федерации</t>
  </si>
  <si>
    <t xml:space="preserve">000 2 02 10000 00 0000 150 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</si>
  <si>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</si>
  <si>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</si>
  <si>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Дотации бюджетам городских округов на поддержку мер по обеспечению сбалансированности бюджетов</t>
  </si>
  <si>
    <t>000 2 02 15002 04 0000 150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</si>
  <si>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</si>
  <si>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000 2 02 15010 04 0000 150 </t>
  </si>
  <si>
    <t>Дотации (гранты) бюджетам городских округов за достижение показателей деятельности органов местного самоуправления</t>
  </si>
  <si>
    <t xml:space="preserve">000 2 02 16549 04 0000 150 </t>
  </si>
  <si>
    <t>Субсидии бюджетам бюджетной системы Российской Федерации (межбюджетные субсидии)</t>
  </si>
  <si>
    <t xml:space="preserve">000 2 02 20000 00 0000 150 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</si>
  <si>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</si>
  <si>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000 2 02 20077 04 0000 150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</si>
  <si>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</si>
  <si>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000 2 02 20216 04 0000 150 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</si>
  <si>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</si>
  <si>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000 2 02 20300 04 0000 150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</si>
  <si>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</si>
  <si>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000 2 02 20303 04 0000 150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</si>
  <si>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</si>
  <si>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000 2 02 25098 04 0000 150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</si>
  <si>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</si>
  <si>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000 2 02 25171 04 0000 150</t>
  </si>
  <si>
    <t>Субсидии бюджетам городских округов на создание детских технопарков "Кванториум"</t>
  </si>
  <si>
    <t>000 2 02 25173 04 0000 150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</si>
  <si>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</si>
  <si>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000 2 02 25232 04 0000 150</t>
  </si>
  <si>
    <t xml:space="preserve"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</t>
  </si>
  <si>
    <t>000 2 02 25299 04 0000 150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</si>
  <si>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</si>
  <si>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000 2 02 25243 04 0000 150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</si>
  <si>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</si>
  <si>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</si>
  <si>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создание виртуальных концертных залов</t>
  </si>
  <si>
    <t>000 2 02 25453 04 0000 150</t>
  </si>
  <si>
    <t>Субсидии бюджетам городских округов на создание модельных муниципальных библиотек</t>
  </si>
  <si>
    <t>000 2 02 25454 04 0000 150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</si>
  <si>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</si>
  <si>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000 2 02 25491 04 0000 150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</si>
  <si>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</t>
  </si>
  <si>
    <t>000 2 02 25506 04 0000 150</t>
  </si>
  <si>
    <t>Субсидии бюджетам городских округов на проведение комплексных кадастровых работ</t>
  </si>
  <si>
    <t>000 2 02 25511 04 0000 150</t>
  </si>
  <si>
    <t>Субсидии бюджетам городских округов на развитие сети учреждений культурно-досугового типа</t>
  </si>
  <si>
    <t>000 2 02 25513 04 0000 150</t>
  </si>
  <si>
    <t>Субсидии бюджетам городских округов на поддержку отрасли культуры</t>
  </si>
  <si>
    <t>000 2 02 25519 04 0000 150</t>
  </si>
  <si>
    <t>Субсидии бюджетам городских округов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</t>
  </si>
  <si>
    <t>000 2 02 25527 04 0000 150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</si>
  <si>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</si>
  <si>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</si>
  <si>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городских округов на техническое оснащение региональных и муниципальных музеев</t>
  </si>
  <si>
    <t>000 2 02 25590 04 0000 150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</si>
  <si>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</si>
  <si>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</si>
  <si>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Прочие субсидии бюджетам городских округов</t>
  </si>
  <si>
    <t xml:space="preserve">000 2 02 29999 04 0000 150 </t>
  </si>
  <si>
    <t xml:space="preserve">Субвенции бюджетам бюджетной системы Российской Федерации </t>
  </si>
  <si>
    <t xml:space="preserve">000 2 02 30000 00 0000 150 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</si>
  <si>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</si>
  <si>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</si>
  <si>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</si>
  <si>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000 2 02 30027 04 0000 150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</si>
  <si>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</si>
  <si>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</si>
  <si>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</si>
  <si>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</si>
  <si>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</si>
  <si>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</si>
  <si>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проведение Всероссийской переписи населения 2020 года</t>
  </si>
  <si>
    <t>000 2 02 35469 04 0000 150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</si>
  <si>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</si>
  <si>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</si>
  <si>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Единая субвенция бюджетам городских округов</t>
  </si>
  <si>
    <t>000 2 02 39998 04 0000 150</t>
  </si>
  <si>
    <t>Иные межбюджетные трансферты</t>
  </si>
  <si>
    <t>000 2 02 40000 00 0000 150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</si>
  <si>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</si>
  <si>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</si>
  <si>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</si>
  <si>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</si>
  <si>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</si>
  <si>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</si>
  <si>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Межбюджетные трансферты, передаваемые бюджетам городских округов на создание виртуальных концертных залов</t>
  </si>
  <si>
    <t>000 2 02 45453 04 0000 150</t>
  </si>
  <si>
    <t>Межбюджетные трансферты, передаваемые бюджетам городких округов на создание модельных муниципальных библиотек</t>
  </si>
  <si>
    <t>000 2 02 45454 04 0000 150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</si>
  <si>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Арктической зоны Российской Федерации</t>
  </si>
  <si>
    <t>000 202 45575 04 0000 150</t>
  </si>
  <si>
    <t>Межбюджетный трансферт, передаваемый бюджетам городских округов на реализацию проектов развития социальной и инженерной инфраструктур</t>
  </si>
  <si>
    <t>000 202 45594 04 0000 150</t>
  </si>
  <si>
    <t>Прочие межбюджетные трансферты, передаваемые бюджетам городских округов</t>
  </si>
  <si>
    <t>000 2 02 49999 04 0000 150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</si>
  <si>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</si>
  <si>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</si>
  <si>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городских округов</t>
  </si>
  <si>
    <t>000 2 04 04000 04 0000 150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</si>
  <si>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</si>
  <si>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</si>
  <si>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 xml:space="preserve">ПРОЧИЕ БЕЗВОЗМЕЗДНЫЕ ПОСТУПЛЕНИЯ </t>
  </si>
  <si>
    <t>000 2 07 00000 00 0000 000</t>
  </si>
  <si>
    <t>Прочие безвозмездные поступления в бюджеты городских округов</t>
  </si>
  <si>
    <t>000 2 07 04000 04 0000 150</t>
  </si>
  <si>
    <t>000 2 07 04050 04 0000 150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</si>
  <si>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</si>
  <si>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</si>
  <si>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городских округов от возврата организациями остатков субсидий прошлых лет</t>
  </si>
  <si>
    <t>000 2 18 04000 04 0000 150</t>
  </si>
  <si>
    <t>Доходы бюджетов городских округов от возврата бюджетными учреждениями остатков субсидий прошлых лет</t>
  </si>
  <si>
    <t>000 2 18 04010 04 0000 150</t>
  </si>
  <si>
    <t>Доходы бюджетов городских округов от возврата автономными учреждениями остатков субсидий прошлых лет</t>
  </si>
  <si>
    <t>000 2 18 04020 04 0000 150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</si>
  <si>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</si>
  <si>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</si>
  <si>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</si>
  <si>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</si>
  <si>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</si>
  <si>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</si>
  <si>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ДОХОДЫ ВСЕГО</t>
  </si>
  <si>
    <t>__________________".</t>
  </si>
  <si>
    <t>от 17.12.2024  № 531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</si>
</sst>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₽_-;\-* #,##0.00\ _₽_-;_-* \-??\ _₽_-;_-@_-"/>
    <numFmt numFmtId="166" formatCode="_-* #,##0.00000\ _₽_-;\-* #,##0.00000\ _₽_-;_-* \-??\ _₽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66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43" fontId="2" fillId="2" borderId="0" xfId="0" applyNumberFormat="1" applyFont="1" applyFill="1" applyAlignment="1">
      <alignment horizontal="right" vertical="center"/>
    </xf>
    <xf numFmtId="43" fontId="2" fillId="2" borderId="0" xfId="1" applyNumberFormat="1" applyFont="1" applyFill="1" applyAlignment="1">
      <alignment vertical="center"/>
    </xf>
    <xf numFmtId="43" fontId="2" fillId="2" borderId="0" xfId="1" applyNumberFormat="1" applyFont="1" applyFill="1" applyAlignment="1">
      <alignment horizontal="center" vertical="center"/>
    </xf>
    <xf numFmtId="43" fontId="2" fillId="2" borderId="0" xfId="0" applyNumberFormat="1" applyFont="1" applyFill="1" applyAlignment="1">
      <alignment vertical="center"/>
    </xf>
    <xf numFmtId="0" fontId="3" fillId="2" borderId="0" xfId="2" applyFont="1" applyFill="1" applyAlignment="1">
      <alignment vertical="center"/>
    </xf>
    <xf numFmtId="43" fontId="3" fillId="2" borderId="0" xfId="2" applyNumberFormat="1" applyFont="1" applyFill="1" applyAlignment="1">
      <alignment vertical="center"/>
    </xf>
    <xf numFmtId="43" fontId="3" fillId="2" borderId="0" xfId="1" applyNumberFormat="1" applyFont="1" applyFill="1" applyAlignment="1">
      <alignment vertical="center"/>
    </xf>
    <xf numFmtId="43" fontId="3" fillId="2" borderId="0" xfId="1" applyNumberFormat="1" applyFont="1" applyFill="1" applyAlignment="1">
      <alignment horizontal="center" vertical="center"/>
    </xf>
    <xf numFmtId="0" fontId="3" fillId="2" borderId="0" xfId="0" applyFont="1" applyFill="1"/>
    <xf numFmtId="49" fontId="3" fillId="2" borderId="0" xfId="2" applyNumberFormat="1" applyFont="1" applyFill="1" applyAlignment="1">
      <alignment vertical="center" wrapText="1"/>
    </xf>
    <xf numFmtId="43" fontId="3" fillId="2" borderId="0" xfId="2" applyNumberFormat="1" applyFont="1" applyFill="1" applyAlignment="1">
      <alignment horizontal="right" vertical="center"/>
    </xf>
    <xf numFmtId="43" fontId="3" fillId="2" borderId="0" xfId="1" applyNumberFormat="1" applyFont="1" applyFill="1" applyAlignment="1">
      <alignment horizontal="right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43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1" xfId="1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165" fontId="6" fillId="3" borderId="2" xfId="0" applyNumberFormat="1" applyFont="1" applyFill="1" applyBorder="1" applyAlignment="1">
      <alignment horizontal="center" vertical="center" shrinkToFit="1"/>
    </xf>
    <xf numFmtId="0" fontId="3" fillId="3" borderId="0" xfId="0" applyNumberFormat="1" applyFont="1" applyFill="1"/>
    <xf numFmtId="49" fontId="3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left" vertical="center" wrapText="1"/>
    </xf>
    <xf numFmtId="0" fontId="6" fillId="3" borderId="0" xfId="0" applyNumberFormat="1" applyFont="1" applyFill="1"/>
    <xf numFmtId="49" fontId="3" fillId="3" borderId="2" xfId="0" applyNumberFormat="1" applyFont="1" applyFill="1" applyBorder="1" applyAlignment="1">
      <alignment horizontal="left" vertical="center" wrapText="1"/>
    </xf>
    <xf numFmtId="165" fontId="3" fillId="3" borderId="2" xfId="0" applyNumberFormat="1" applyFont="1" applyFill="1" applyBorder="1" applyAlignment="1">
      <alignment horizontal="center" vertical="center" shrinkToFit="1"/>
    </xf>
    <xf numFmtId="0" fontId="3" fillId="3" borderId="2" xfId="0" applyNumberFormat="1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horizontal="center" vertical="center" shrinkToFit="1"/>
    </xf>
    <xf numFmtId="165" fontId="3" fillId="3" borderId="2" xfId="0" applyNumberFormat="1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6" fillId="3" borderId="2" xfId="0" applyNumberFormat="1" applyFont="1" applyFill="1" applyBorder="1" applyAlignment="1" applyProtection="1">
      <alignment vertical="center" wrapText="1"/>
      <protection locked="0"/>
    </xf>
    <xf numFmtId="49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2" xfId="0" applyNumberFormat="1" applyFont="1" applyFill="1" applyBorder="1" applyAlignment="1" applyProtection="1">
      <alignment vertical="center" wrapText="1"/>
      <protection locked="0"/>
    </xf>
    <xf numFmtId="49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165" fontId="3" fillId="3" borderId="2" xfId="0" applyNumberFormat="1" applyFont="1" applyFill="1" applyBorder="1"/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165" fontId="3" fillId="0" borderId="2" xfId="0" applyNumberFormat="1" applyFont="1" applyBorder="1" applyAlignment="1">
      <alignment horizontal="center" vertical="center" shrinkToFit="1"/>
    </xf>
    <xf numFmtId="0" fontId="3" fillId="0" borderId="0" xfId="0" applyNumberFormat="1" applyFont="1"/>
    <xf numFmtId="0" fontId="3" fillId="3" borderId="2" xfId="0" applyNumberFormat="1" applyFont="1" applyFill="1" applyBorder="1" applyAlignment="1">
      <alignment vertical="center" wrapText="1"/>
    </xf>
    <xf numFmtId="49" fontId="3" fillId="3" borderId="2" xfId="0" applyNumberFormat="1" applyFont="1" applyFill="1" applyBorder="1" applyAlignment="1" applyProtection="1">
      <alignment horizontal="center" wrapText="1"/>
      <protection locked="0"/>
    </xf>
    <xf numFmtId="0" fontId="7" fillId="3" borderId="2" xfId="0" applyNumberFormat="1" applyFont="1" applyFill="1" applyBorder="1" applyAlignment="1">
      <alignment horizontal="center" vertical="center"/>
    </xf>
    <xf numFmtId="0" fontId="7" fillId="3" borderId="2" xfId="0" applyNumberFormat="1" applyFont="1" applyFill="1" applyBorder="1" applyAlignment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justify" vertical="center" wrapText="1"/>
    </xf>
    <xf numFmtId="2" fontId="3" fillId="3" borderId="3" xfId="0" applyNumberFormat="1" applyFont="1" applyFill="1" applyBorder="1" applyAlignment="1">
      <alignment horizontal="justify" vertical="center" wrapText="1"/>
    </xf>
    <xf numFmtId="165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0" xfId="0" applyNumberFormat="1" applyFont="1" applyFill="1" applyAlignment="1">
      <alignment vertical="center"/>
    </xf>
    <xf numFmtId="4" fontId="3" fillId="2" borderId="0" xfId="0" applyNumberFormat="1" applyFont="1" applyFill="1"/>
    <xf numFmtId="165" fontId="6" fillId="2" borderId="2" xfId="0" applyNumberFormat="1" applyFont="1" applyFill="1" applyBorder="1" applyAlignment="1">
      <alignment horizontal="center" vertical="center" shrinkToFit="1"/>
    </xf>
    <xf numFmtId="165" fontId="3" fillId="2" borderId="2" xfId="0" applyNumberFormat="1" applyFont="1" applyFill="1" applyBorder="1" applyAlignment="1">
      <alignment horizontal="center" vertical="center" shrinkToFit="1"/>
    </xf>
    <xf numFmtId="4" fontId="3" fillId="2" borderId="2" xfId="0" applyNumberFormat="1" applyFont="1" applyFill="1" applyBorder="1" applyAlignment="1">
      <alignment horizontal="center" vertical="center" shrinkToFit="1"/>
    </xf>
    <xf numFmtId="165" fontId="3" fillId="2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/>
    <xf numFmtId="165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2" fillId="2" borderId="0" xfId="0" applyNumberFormat="1" applyFont="1" applyFill="1" applyAlignment="1">
      <alignment horizontal="right" vertical="center"/>
    </xf>
    <xf numFmtId="4" fontId="2" fillId="2" borderId="0" xfId="0" applyNumberFormat="1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right" wrapText="1"/>
    </xf>
    <xf numFmtId="0" fontId="5" fillId="2" borderId="0" xfId="2" applyFont="1" applyFill="1" applyAlignment="1">
      <alignment horizontal="center"/>
    </xf>
    <xf numFmtId="0" fontId="6" fillId="3" borderId="2" xfId="0" applyNumberFormat="1" applyFont="1" applyFill="1" applyBorder="1" applyAlignment="1" applyProtection="1">
      <alignment horizontal="left" vertical="center" wrapText="1"/>
      <protection locked="0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9"/>
  <sheetViews>
    <sheetView tabSelected="1" workbookViewId="0">
      <pane ySplit="9" topLeftCell="A10" activePane="bottomLeft" state="frozen"/>
      <selection pane="bottomLeft" activeCell="A4" sqref="A4"/>
    </sheetView>
  </sheetViews>
  <sheetFormatPr defaultRowHeight="12"/>
  <cols>
    <col min="1" max="1" width="77.42578125" style="2" customWidth="1"/>
    <col min="2" max="2" width="24.28515625" style="2" customWidth="1"/>
    <col min="3" max="3" width="16.42578125" style="51" hidden="1" customWidth="1"/>
    <col min="4" max="4" width="16.5703125" style="10" hidden="1" customWidth="1"/>
    <col min="5" max="5" width="17.28515625" style="11" customWidth="1"/>
    <col min="6" max="6" width="16.42578125" style="51" hidden="1" customWidth="1"/>
    <col min="7" max="7" width="17.85546875" style="10" hidden="1" customWidth="1"/>
    <col min="8" max="8" width="17.28515625" style="11" customWidth="1"/>
    <col min="9" max="9" width="16.42578125" style="51" hidden="1" customWidth="1"/>
    <col min="10" max="10" width="16.5703125" style="10" hidden="1" customWidth="1"/>
    <col min="11" max="11" width="17.28515625" style="11" customWidth="1"/>
    <col min="12" max="209" width="9.140625" style="12"/>
    <col min="210" max="210" width="52.85546875" style="12" customWidth="1"/>
    <col min="211" max="211" width="23.7109375" style="12" customWidth="1"/>
    <col min="212" max="212" width="14.5703125" style="12" customWidth="1"/>
    <col min="213" max="465" width="9.140625" style="12"/>
    <col min="466" max="466" width="52.85546875" style="12" customWidth="1"/>
    <col min="467" max="467" width="23.7109375" style="12" customWidth="1"/>
    <col min="468" max="468" width="14.5703125" style="12" customWidth="1"/>
    <col min="469" max="721" width="9.140625" style="12"/>
    <col min="722" max="722" width="52.85546875" style="12" customWidth="1"/>
    <col min="723" max="723" width="23.7109375" style="12" customWidth="1"/>
    <col min="724" max="724" width="14.5703125" style="12" customWidth="1"/>
    <col min="725" max="977" width="9.140625" style="12"/>
    <col min="978" max="978" width="52.85546875" style="12" customWidth="1"/>
    <col min="979" max="979" width="23.7109375" style="12" customWidth="1"/>
    <col min="980" max="980" width="14.5703125" style="12" customWidth="1"/>
    <col min="981" max="1233" width="9.140625" style="12"/>
    <col min="1234" max="1234" width="52.85546875" style="12" customWidth="1"/>
    <col min="1235" max="1235" width="23.7109375" style="12" customWidth="1"/>
    <col min="1236" max="1236" width="14.5703125" style="12" customWidth="1"/>
    <col min="1237" max="1489" width="9.140625" style="12"/>
    <col min="1490" max="1490" width="52.85546875" style="12" customWidth="1"/>
    <col min="1491" max="1491" width="23.7109375" style="12" customWidth="1"/>
    <col min="1492" max="1492" width="14.5703125" style="12" customWidth="1"/>
    <col min="1493" max="1745" width="9.140625" style="12"/>
    <col min="1746" max="1746" width="52.85546875" style="12" customWidth="1"/>
    <col min="1747" max="1747" width="23.7109375" style="12" customWidth="1"/>
    <col min="1748" max="1748" width="14.5703125" style="12" customWidth="1"/>
    <col min="1749" max="2001" width="9.140625" style="12"/>
    <col min="2002" max="2002" width="52.85546875" style="12" customWidth="1"/>
    <col min="2003" max="2003" width="23.7109375" style="12" customWidth="1"/>
    <col min="2004" max="2004" width="14.5703125" style="12" customWidth="1"/>
    <col min="2005" max="2257" width="9.140625" style="12"/>
    <col min="2258" max="2258" width="52.85546875" style="12" customWidth="1"/>
    <col min="2259" max="2259" width="23.7109375" style="12" customWidth="1"/>
    <col min="2260" max="2260" width="14.5703125" style="12" customWidth="1"/>
    <col min="2261" max="2513" width="9.140625" style="12"/>
    <col min="2514" max="2514" width="52.85546875" style="12" customWidth="1"/>
    <col min="2515" max="2515" width="23.7109375" style="12" customWidth="1"/>
    <col min="2516" max="2516" width="14.5703125" style="12" customWidth="1"/>
    <col min="2517" max="2769" width="9.140625" style="12"/>
    <col min="2770" max="2770" width="52.85546875" style="12" customWidth="1"/>
    <col min="2771" max="2771" width="23.7109375" style="12" customWidth="1"/>
    <col min="2772" max="2772" width="14.5703125" style="12" customWidth="1"/>
    <col min="2773" max="3025" width="9.140625" style="12"/>
    <col min="3026" max="3026" width="52.85546875" style="12" customWidth="1"/>
    <col min="3027" max="3027" width="23.7109375" style="12" customWidth="1"/>
    <col min="3028" max="3028" width="14.5703125" style="12" customWidth="1"/>
    <col min="3029" max="3281" width="9.140625" style="12"/>
    <col min="3282" max="3282" width="52.85546875" style="12" customWidth="1"/>
    <col min="3283" max="3283" width="23.7109375" style="12" customWidth="1"/>
    <col min="3284" max="3284" width="14.5703125" style="12" customWidth="1"/>
    <col min="3285" max="3537" width="9.140625" style="12"/>
    <col min="3538" max="3538" width="52.85546875" style="12" customWidth="1"/>
    <col min="3539" max="3539" width="23.7109375" style="12" customWidth="1"/>
    <col min="3540" max="3540" width="14.5703125" style="12" customWidth="1"/>
    <col min="3541" max="3793" width="9.140625" style="12"/>
    <col min="3794" max="3794" width="52.85546875" style="12" customWidth="1"/>
    <col min="3795" max="3795" width="23.7109375" style="12" customWidth="1"/>
    <col min="3796" max="3796" width="14.5703125" style="12" customWidth="1"/>
    <col min="3797" max="4049" width="9.140625" style="12"/>
    <col min="4050" max="4050" width="52.85546875" style="12" customWidth="1"/>
    <col min="4051" max="4051" width="23.7109375" style="12" customWidth="1"/>
    <col min="4052" max="4052" width="14.5703125" style="12" customWidth="1"/>
    <col min="4053" max="4305" width="9.140625" style="12"/>
    <col min="4306" max="4306" width="52.85546875" style="12" customWidth="1"/>
    <col min="4307" max="4307" width="23.7109375" style="12" customWidth="1"/>
    <col min="4308" max="4308" width="14.5703125" style="12" customWidth="1"/>
    <col min="4309" max="4561" width="9.140625" style="12"/>
    <col min="4562" max="4562" width="52.85546875" style="12" customWidth="1"/>
    <col min="4563" max="4563" width="23.7109375" style="12" customWidth="1"/>
    <col min="4564" max="4564" width="14.5703125" style="12" customWidth="1"/>
    <col min="4565" max="4817" width="9.140625" style="12"/>
    <col min="4818" max="4818" width="52.85546875" style="12" customWidth="1"/>
    <col min="4819" max="4819" width="23.7109375" style="12" customWidth="1"/>
    <col min="4820" max="4820" width="14.5703125" style="12" customWidth="1"/>
    <col min="4821" max="5073" width="9.140625" style="12"/>
    <col min="5074" max="5074" width="52.85546875" style="12" customWidth="1"/>
    <col min="5075" max="5075" width="23.7109375" style="12" customWidth="1"/>
    <col min="5076" max="5076" width="14.5703125" style="12" customWidth="1"/>
    <col min="5077" max="5329" width="9.140625" style="12"/>
    <col min="5330" max="5330" width="52.85546875" style="12" customWidth="1"/>
    <col min="5331" max="5331" width="23.7109375" style="12" customWidth="1"/>
    <col min="5332" max="5332" width="14.5703125" style="12" customWidth="1"/>
    <col min="5333" max="5585" width="9.140625" style="12"/>
    <col min="5586" max="5586" width="52.85546875" style="12" customWidth="1"/>
    <col min="5587" max="5587" width="23.7109375" style="12" customWidth="1"/>
    <col min="5588" max="5588" width="14.5703125" style="12" customWidth="1"/>
    <col min="5589" max="5841" width="9.140625" style="12"/>
    <col min="5842" max="5842" width="52.85546875" style="12" customWidth="1"/>
    <col min="5843" max="5843" width="23.7109375" style="12" customWidth="1"/>
    <col min="5844" max="5844" width="14.5703125" style="12" customWidth="1"/>
    <col min="5845" max="6097" width="9.140625" style="12"/>
    <col min="6098" max="6098" width="52.85546875" style="12" customWidth="1"/>
    <col min="6099" max="6099" width="23.7109375" style="12" customWidth="1"/>
    <col min="6100" max="6100" width="14.5703125" style="12" customWidth="1"/>
    <col min="6101" max="6353" width="9.140625" style="12"/>
    <col min="6354" max="6354" width="52.85546875" style="12" customWidth="1"/>
    <col min="6355" max="6355" width="23.7109375" style="12" customWidth="1"/>
    <col min="6356" max="6356" width="14.5703125" style="12" customWidth="1"/>
    <col min="6357" max="6609" width="9.140625" style="12"/>
    <col min="6610" max="6610" width="52.85546875" style="12" customWidth="1"/>
    <col min="6611" max="6611" width="23.7109375" style="12" customWidth="1"/>
    <col min="6612" max="6612" width="14.5703125" style="12" customWidth="1"/>
    <col min="6613" max="6865" width="9.140625" style="12"/>
    <col min="6866" max="6866" width="52.85546875" style="12" customWidth="1"/>
    <col min="6867" max="6867" width="23.7109375" style="12" customWidth="1"/>
    <col min="6868" max="6868" width="14.5703125" style="12" customWidth="1"/>
    <col min="6869" max="7121" width="9.140625" style="12"/>
    <col min="7122" max="7122" width="52.85546875" style="12" customWidth="1"/>
    <col min="7123" max="7123" width="23.7109375" style="12" customWidth="1"/>
    <col min="7124" max="7124" width="14.5703125" style="12" customWidth="1"/>
    <col min="7125" max="7377" width="9.140625" style="12"/>
    <col min="7378" max="7378" width="52.85546875" style="12" customWidth="1"/>
    <col min="7379" max="7379" width="23.7109375" style="12" customWidth="1"/>
    <col min="7380" max="7380" width="14.5703125" style="12" customWidth="1"/>
    <col min="7381" max="7633" width="9.140625" style="12"/>
    <col min="7634" max="7634" width="52.85546875" style="12" customWidth="1"/>
    <col min="7635" max="7635" width="23.7109375" style="12" customWidth="1"/>
    <col min="7636" max="7636" width="14.5703125" style="12" customWidth="1"/>
    <col min="7637" max="7889" width="9.140625" style="12"/>
    <col min="7890" max="7890" width="52.85546875" style="12" customWidth="1"/>
    <col min="7891" max="7891" width="23.7109375" style="12" customWidth="1"/>
    <col min="7892" max="7892" width="14.5703125" style="12" customWidth="1"/>
    <col min="7893" max="8145" width="9.140625" style="12"/>
    <col min="8146" max="8146" width="52.85546875" style="12" customWidth="1"/>
    <col min="8147" max="8147" width="23.7109375" style="12" customWidth="1"/>
    <col min="8148" max="8148" width="14.5703125" style="12" customWidth="1"/>
    <col min="8149" max="8401" width="9.140625" style="12"/>
    <col min="8402" max="8402" width="52.85546875" style="12" customWidth="1"/>
    <col min="8403" max="8403" width="23.7109375" style="12" customWidth="1"/>
    <col min="8404" max="8404" width="14.5703125" style="12" customWidth="1"/>
    <col min="8405" max="8657" width="9.140625" style="12"/>
    <col min="8658" max="8658" width="52.85546875" style="12" customWidth="1"/>
    <col min="8659" max="8659" width="23.7109375" style="12" customWidth="1"/>
    <col min="8660" max="8660" width="14.5703125" style="12" customWidth="1"/>
    <col min="8661" max="8913" width="9.140625" style="12"/>
    <col min="8914" max="8914" width="52.85546875" style="12" customWidth="1"/>
    <col min="8915" max="8915" width="23.7109375" style="12" customWidth="1"/>
    <col min="8916" max="8916" width="14.5703125" style="12" customWidth="1"/>
    <col min="8917" max="9169" width="9.140625" style="12"/>
    <col min="9170" max="9170" width="52.85546875" style="12" customWidth="1"/>
    <col min="9171" max="9171" width="23.7109375" style="12" customWidth="1"/>
    <col min="9172" max="9172" width="14.5703125" style="12" customWidth="1"/>
    <col min="9173" max="9425" width="9.140625" style="12"/>
    <col min="9426" max="9426" width="52.85546875" style="12" customWidth="1"/>
    <col min="9427" max="9427" width="23.7109375" style="12" customWidth="1"/>
    <col min="9428" max="9428" width="14.5703125" style="12" customWidth="1"/>
    <col min="9429" max="9681" width="9.140625" style="12"/>
    <col min="9682" max="9682" width="52.85546875" style="12" customWidth="1"/>
    <col min="9683" max="9683" width="23.7109375" style="12" customWidth="1"/>
    <col min="9684" max="9684" width="14.5703125" style="12" customWidth="1"/>
    <col min="9685" max="9937" width="9.140625" style="12"/>
    <col min="9938" max="9938" width="52.85546875" style="12" customWidth="1"/>
    <col min="9939" max="9939" width="23.7109375" style="12" customWidth="1"/>
    <col min="9940" max="9940" width="14.5703125" style="12" customWidth="1"/>
    <col min="9941" max="10193" width="9.140625" style="12"/>
    <col min="10194" max="10194" width="52.85546875" style="12" customWidth="1"/>
    <col min="10195" max="10195" width="23.7109375" style="12" customWidth="1"/>
    <col min="10196" max="10196" width="14.5703125" style="12" customWidth="1"/>
    <col min="10197" max="10449" width="9.140625" style="12"/>
    <col min="10450" max="10450" width="52.85546875" style="12" customWidth="1"/>
    <col min="10451" max="10451" width="23.7109375" style="12" customWidth="1"/>
    <col min="10452" max="10452" width="14.5703125" style="12" customWidth="1"/>
    <col min="10453" max="10705" width="9.140625" style="12"/>
    <col min="10706" max="10706" width="52.85546875" style="12" customWidth="1"/>
    <col min="10707" max="10707" width="23.7109375" style="12" customWidth="1"/>
    <col min="10708" max="10708" width="14.5703125" style="12" customWidth="1"/>
    <col min="10709" max="10961" width="9.140625" style="12"/>
    <col min="10962" max="10962" width="52.85546875" style="12" customWidth="1"/>
    <col min="10963" max="10963" width="23.7109375" style="12" customWidth="1"/>
    <col min="10964" max="10964" width="14.5703125" style="12" customWidth="1"/>
    <col min="10965" max="11217" width="9.140625" style="12"/>
    <col min="11218" max="11218" width="52.85546875" style="12" customWidth="1"/>
    <col min="11219" max="11219" width="23.7109375" style="12" customWidth="1"/>
    <col min="11220" max="11220" width="14.5703125" style="12" customWidth="1"/>
    <col min="11221" max="11473" width="9.140625" style="12"/>
    <col min="11474" max="11474" width="52.85546875" style="12" customWidth="1"/>
    <col min="11475" max="11475" width="23.7109375" style="12" customWidth="1"/>
    <col min="11476" max="11476" width="14.5703125" style="12" customWidth="1"/>
    <col min="11477" max="11729" width="9.140625" style="12"/>
    <col min="11730" max="11730" width="52.85546875" style="12" customWidth="1"/>
    <col min="11731" max="11731" width="23.7109375" style="12" customWidth="1"/>
    <col min="11732" max="11732" width="14.5703125" style="12" customWidth="1"/>
    <col min="11733" max="11985" width="9.140625" style="12"/>
    <col min="11986" max="11986" width="52.85546875" style="12" customWidth="1"/>
    <col min="11987" max="11987" width="23.7109375" style="12" customWidth="1"/>
    <col min="11988" max="11988" width="14.5703125" style="12" customWidth="1"/>
    <col min="11989" max="12241" width="9.140625" style="12"/>
    <col min="12242" max="12242" width="52.85546875" style="12" customWidth="1"/>
    <col min="12243" max="12243" width="23.7109375" style="12" customWidth="1"/>
    <col min="12244" max="12244" width="14.5703125" style="12" customWidth="1"/>
    <col min="12245" max="12497" width="9.140625" style="12"/>
    <col min="12498" max="12498" width="52.85546875" style="12" customWidth="1"/>
    <col min="12499" max="12499" width="23.7109375" style="12" customWidth="1"/>
    <col min="12500" max="12500" width="14.5703125" style="12" customWidth="1"/>
    <col min="12501" max="12753" width="9.140625" style="12"/>
    <col min="12754" max="12754" width="52.85546875" style="12" customWidth="1"/>
    <col min="12755" max="12755" width="23.7109375" style="12" customWidth="1"/>
    <col min="12756" max="12756" width="14.5703125" style="12" customWidth="1"/>
    <col min="12757" max="13009" width="9.140625" style="12"/>
    <col min="13010" max="13010" width="52.85546875" style="12" customWidth="1"/>
    <col min="13011" max="13011" width="23.7109375" style="12" customWidth="1"/>
    <col min="13012" max="13012" width="14.5703125" style="12" customWidth="1"/>
    <col min="13013" max="13265" width="9.140625" style="12"/>
    <col min="13266" max="13266" width="52.85546875" style="12" customWidth="1"/>
    <col min="13267" max="13267" width="23.7109375" style="12" customWidth="1"/>
    <col min="13268" max="13268" width="14.5703125" style="12" customWidth="1"/>
    <col min="13269" max="13521" width="9.140625" style="12"/>
    <col min="13522" max="13522" width="52.85546875" style="12" customWidth="1"/>
    <col min="13523" max="13523" width="23.7109375" style="12" customWidth="1"/>
    <col min="13524" max="13524" width="14.5703125" style="12" customWidth="1"/>
    <col min="13525" max="13777" width="9.140625" style="12"/>
    <col min="13778" max="13778" width="52.85546875" style="12" customWidth="1"/>
    <col min="13779" max="13779" width="23.7109375" style="12" customWidth="1"/>
    <col min="13780" max="13780" width="14.5703125" style="12" customWidth="1"/>
    <col min="13781" max="14033" width="9.140625" style="12"/>
    <col min="14034" max="14034" width="52.85546875" style="12" customWidth="1"/>
    <col min="14035" max="14035" width="23.7109375" style="12" customWidth="1"/>
    <col min="14036" max="14036" width="14.5703125" style="12" customWidth="1"/>
    <col min="14037" max="14289" width="9.140625" style="12"/>
    <col min="14290" max="14290" width="52.85546875" style="12" customWidth="1"/>
    <col min="14291" max="14291" width="23.7109375" style="12" customWidth="1"/>
    <col min="14292" max="14292" width="14.5703125" style="12" customWidth="1"/>
    <col min="14293" max="14545" width="9.140625" style="12"/>
    <col min="14546" max="14546" width="52.85546875" style="12" customWidth="1"/>
    <col min="14547" max="14547" width="23.7109375" style="12" customWidth="1"/>
    <col min="14548" max="14548" width="14.5703125" style="12" customWidth="1"/>
    <col min="14549" max="14801" width="9.140625" style="12"/>
    <col min="14802" max="14802" width="52.85546875" style="12" customWidth="1"/>
    <col min="14803" max="14803" width="23.7109375" style="12" customWidth="1"/>
    <col min="14804" max="14804" width="14.5703125" style="12" customWidth="1"/>
    <col min="14805" max="15057" width="9.140625" style="12"/>
    <col min="15058" max="15058" width="52.85546875" style="12" customWidth="1"/>
    <col min="15059" max="15059" width="23.7109375" style="12" customWidth="1"/>
    <col min="15060" max="15060" width="14.5703125" style="12" customWidth="1"/>
    <col min="15061" max="15313" width="9.140625" style="12"/>
    <col min="15314" max="15314" width="52.85546875" style="12" customWidth="1"/>
    <col min="15315" max="15315" width="23.7109375" style="12" customWidth="1"/>
    <col min="15316" max="15316" width="14.5703125" style="12" customWidth="1"/>
    <col min="15317" max="15569" width="9.140625" style="12"/>
    <col min="15570" max="15570" width="52.85546875" style="12" customWidth="1"/>
    <col min="15571" max="15571" width="23.7109375" style="12" customWidth="1"/>
    <col min="15572" max="15572" width="14.5703125" style="12" customWidth="1"/>
    <col min="15573" max="15825" width="9.140625" style="12"/>
    <col min="15826" max="15826" width="52.85546875" style="12" customWidth="1"/>
    <col min="15827" max="15827" width="23.7109375" style="12" customWidth="1"/>
    <col min="15828" max="15828" width="14.5703125" style="12" customWidth="1"/>
    <col min="15829" max="16081" width="9.140625" style="12"/>
    <col min="16082" max="16082" width="52.85546875" style="12" customWidth="1"/>
    <col min="16083" max="16083" width="23.7109375" style="12" customWidth="1"/>
    <col min="16084" max="16084" width="14.5703125" style="12" customWidth="1"/>
    <col min="16085" max="16384" width="9.140625" style="12"/>
  </cols>
  <sheetData>
    <row r="1" spans="1:11" s="1" customFormat="1" ht="12.75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s="1" customFormat="1" ht="12.75">
      <c r="A2" s="61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1" s="1" customFormat="1" ht="12.75">
      <c r="A3" s="62" t="s">
        <v>300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1" s="1" customFormat="1" ht="12.75" customHeight="1">
      <c r="A4" s="2"/>
      <c r="B4" s="3"/>
      <c r="C4" s="4"/>
      <c r="D4" s="5"/>
      <c r="E4" s="6"/>
      <c r="F4" s="4"/>
      <c r="G4" s="5"/>
      <c r="H4" s="6"/>
      <c r="I4" s="4"/>
      <c r="J4" s="5"/>
      <c r="K4" s="6"/>
    </row>
    <row r="5" spans="1:11" s="1" customFormat="1" ht="12.75">
      <c r="A5" s="2"/>
      <c r="B5" s="3"/>
      <c r="C5" s="7"/>
      <c r="D5" s="5"/>
      <c r="E5" s="6"/>
      <c r="F5" s="7"/>
      <c r="G5" s="5"/>
      <c r="H5" s="6"/>
      <c r="I5" s="7"/>
      <c r="J5" s="5"/>
      <c r="K5" s="6"/>
    </row>
    <row r="6" spans="1:11" s="1" customFormat="1" ht="12.75">
      <c r="A6" s="63" t="s">
        <v>2</v>
      </c>
      <c r="B6" s="63"/>
      <c r="C6" s="63"/>
      <c r="D6" s="63"/>
      <c r="E6" s="63"/>
      <c r="F6" s="63"/>
      <c r="G6" s="63"/>
      <c r="H6" s="63"/>
      <c r="I6" s="63"/>
      <c r="J6" s="63"/>
      <c r="K6" s="63"/>
    </row>
    <row r="7" spans="1:11">
      <c r="B7" s="8"/>
      <c r="C7" s="9"/>
      <c r="F7" s="9"/>
      <c r="I7" s="9"/>
    </row>
    <row r="8" spans="1:11">
      <c r="B8" s="13"/>
      <c r="C8" s="14"/>
      <c r="E8" s="15"/>
      <c r="F8" s="14"/>
      <c r="H8" s="15"/>
      <c r="I8" s="14"/>
      <c r="K8" s="15" t="s">
        <v>3</v>
      </c>
    </row>
    <row r="9" spans="1:11" ht="24">
      <c r="A9" s="16" t="s">
        <v>4</v>
      </c>
      <c r="B9" s="16" t="s">
        <v>5</v>
      </c>
      <c r="C9" s="17" t="s">
        <v>6</v>
      </c>
      <c r="D9" s="18" t="s">
        <v>7</v>
      </c>
      <c r="E9" s="18" t="s">
        <v>8</v>
      </c>
      <c r="F9" s="17" t="s">
        <v>6</v>
      </c>
      <c r="G9" s="18" t="s">
        <v>7</v>
      </c>
      <c r="H9" s="18" t="s">
        <v>9</v>
      </c>
      <c r="I9" s="17" t="s">
        <v>6</v>
      </c>
      <c r="J9" s="18" t="s">
        <v>7</v>
      </c>
      <c r="K9" s="18" t="s">
        <v>10</v>
      </c>
    </row>
    <row r="10" spans="1:11" s="22" customFormat="1">
      <c r="A10" s="19" t="s">
        <v>11</v>
      </c>
      <c r="B10" s="20" t="s">
        <v>12</v>
      </c>
      <c r="C10" s="21">
        <f t="shared" ref="C10:K10" si="0">C11+C40</f>
        <v>1626193814.3699999</v>
      </c>
      <c r="D10" s="21">
        <f t="shared" si="0"/>
        <v>0</v>
      </c>
      <c r="E10" s="53">
        <f t="shared" si="0"/>
        <v>1626193814.3699999</v>
      </c>
      <c r="F10" s="53">
        <f t="shared" si="0"/>
        <v>1723870896.98</v>
      </c>
      <c r="G10" s="53">
        <f t="shared" si="0"/>
        <v>0</v>
      </c>
      <c r="H10" s="53">
        <f t="shared" si="0"/>
        <v>1723870896.98</v>
      </c>
      <c r="I10" s="53">
        <f t="shared" si="0"/>
        <v>1820255206.5699999</v>
      </c>
      <c r="J10" s="53">
        <f t="shared" si="0"/>
        <v>0</v>
      </c>
      <c r="K10" s="53">
        <f t="shared" si="0"/>
        <v>1820255206.5699999</v>
      </c>
    </row>
    <row r="11" spans="1:11" s="22" customFormat="1">
      <c r="A11" s="19" t="s">
        <v>13</v>
      </c>
      <c r="B11" s="23"/>
      <c r="C11" s="21">
        <f t="shared" ref="C11:K11" si="1">C12+C20+C25+C31+C37</f>
        <v>1516924526</v>
      </c>
      <c r="D11" s="21">
        <f t="shared" si="1"/>
        <v>0</v>
      </c>
      <c r="E11" s="53">
        <f t="shared" si="1"/>
        <v>1516924526</v>
      </c>
      <c r="F11" s="53">
        <f t="shared" si="1"/>
        <v>1611641797</v>
      </c>
      <c r="G11" s="53">
        <f t="shared" si="1"/>
        <v>0</v>
      </c>
      <c r="H11" s="53">
        <f t="shared" si="1"/>
        <v>1611641797</v>
      </c>
      <c r="I11" s="53">
        <f t="shared" si="1"/>
        <v>1706614114</v>
      </c>
      <c r="J11" s="53">
        <f t="shared" si="1"/>
        <v>0</v>
      </c>
      <c r="K11" s="53">
        <f t="shared" si="1"/>
        <v>1706614114</v>
      </c>
    </row>
    <row r="12" spans="1:11" s="25" customFormat="1">
      <c r="A12" s="24" t="s">
        <v>14</v>
      </c>
      <c r="B12" s="20" t="s">
        <v>15</v>
      </c>
      <c r="C12" s="21">
        <f t="shared" ref="C12:K12" si="2">C13</f>
        <v>1420140745</v>
      </c>
      <c r="D12" s="21">
        <f t="shared" si="2"/>
        <v>0</v>
      </c>
      <c r="E12" s="53">
        <f t="shared" si="2"/>
        <v>1420140745</v>
      </c>
      <c r="F12" s="53">
        <f t="shared" si="2"/>
        <v>1503839309</v>
      </c>
      <c r="G12" s="53">
        <f t="shared" si="2"/>
        <v>0</v>
      </c>
      <c r="H12" s="53">
        <f t="shared" si="2"/>
        <v>1503839309</v>
      </c>
      <c r="I12" s="53">
        <f t="shared" si="2"/>
        <v>1592417645</v>
      </c>
      <c r="J12" s="53">
        <f t="shared" si="2"/>
        <v>0</v>
      </c>
      <c r="K12" s="53">
        <f t="shared" si="2"/>
        <v>1592417645</v>
      </c>
    </row>
    <row r="13" spans="1:11" s="22" customFormat="1">
      <c r="A13" s="26" t="s">
        <v>16</v>
      </c>
      <c r="B13" s="23" t="s">
        <v>17</v>
      </c>
      <c r="C13" s="27">
        <f t="shared" ref="C13:K13" si="3">C14+C15+C16+C17+C18+C19</f>
        <v>1420140745</v>
      </c>
      <c r="D13" s="27">
        <f t="shared" si="3"/>
        <v>0</v>
      </c>
      <c r="E13" s="54">
        <f t="shared" si="3"/>
        <v>1420140745</v>
      </c>
      <c r="F13" s="54">
        <f t="shared" si="3"/>
        <v>1503839309</v>
      </c>
      <c r="G13" s="54">
        <f t="shared" si="3"/>
        <v>0</v>
      </c>
      <c r="H13" s="54">
        <f t="shared" si="3"/>
        <v>1503839309</v>
      </c>
      <c r="I13" s="54">
        <f t="shared" si="3"/>
        <v>1592417645</v>
      </c>
      <c r="J13" s="54">
        <f t="shared" si="3"/>
        <v>0</v>
      </c>
      <c r="K13" s="54">
        <f t="shared" si="3"/>
        <v>1592417645</v>
      </c>
    </row>
    <row r="14" spans="1:11" s="22" customFormat="1" ht="72">
      <c r="A14" s="28" t="s">
        <v>18</v>
      </c>
      <c r="B14" s="23" t="s">
        <v>19</v>
      </c>
      <c r="C14" s="29">
        <f>1408509528-517000</f>
        <v>1407992528</v>
      </c>
      <c r="D14" s="30"/>
      <c r="E14" s="54">
        <f t="shared" ref="E14:E19" si="4">C14+D14</f>
        <v>1407992528</v>
      </c>
      <c r="F14" s="55">
        <f>1491856237-517000</f>
        <v>1491339237</v>
      </c>
      <c r="G14" s="56"/>
      <c r="H14" s="54">
        <f t="shared" ref="H14:H19" si="5">F14+G14</f>
        <v>1491339237</v>
      </c>
      <c r="I14" s="55">
        <f>1580069792-517000</f>
        <v>1579552792</v>
      </c>
      <c r="J14" s="56"/>
      <c r="K14" s="54">
        <f t="shared" ref="K14:K19" si="6">I14+J14</f>
        <v>1579552792</v>
      </c>
    </row>
    <row r="15" spans="1:11" s="22" customFormat="1" ht="60">
      <c r="A15" s="28" t="s">
        <v>20</v>
      </c>
      <c r="B15" s="23" t="s">
        <v>21</v>
      </c>
      <c r="C15" s="27">
        <v>547962</v>
      </c>
      <c r="D15" s="30"/>
      <c r="E15" s="54">
        <f t="shared" si="4"/>
        <v>547962</v>
      </c>
      <c r="F15" s="54">
        <v>579994</v>
      </c>
      <c r="G15" s="56"/>
      <c r="H15" s="54">
        <f t="shared" si="5"/>
        <v>579994</v>
      </c>
      <c r="I15" s="54">
        <v>613899</v>
      </c>
      <c r="J15" s="56"/>
      <c r="K15" s="54">
        <f t="shared" si="6"/>
        <v>613899</v>
      </c>
    </row>
    <row r="16" spans="1:11" s="22" customFormat="1" ht="60">
      <c r="A16" s="28" t="s">
        <v>22</v>
      </c>
      <c r="B16" s="23" t="s">
        <v>23</v>
      </c>
      <c r="C16" s="27">
        <v>6550720</v>
      </c>
      <c r="D16" s="30"/>
      <c r="E16" s="54">
        <f t="shared" si="4"/>
        <v>6550720</v>
      </c>
      <c r="F16" s="54">
        <v>6681735</v>
      </c>
      <c r="G16" s="56"/>
      <c r="H16" s="54">
        <f t="shared" si="5"/>
        <v>6681735</v>
      </c>
      <c r="I16" s="54">
        <v>6808694</v>
      </c>
      <c r="J16" s="56"/>
      <c r="K16" s="54">
        <f t="shared" si="6"/>
        <v>6808694</v>
      </c>
    </row>
    <row r="17" spans="1:11" s="22" customFormat="1" ht="84">
      <c r="A17" s="28" t="s">
        <v>24</v>
      </c>
      <c r="B17" s="23" t="s">
        <v>25</v>
      </c>
      <c r="C17" s="27">
        <v>1667982</v>
      </c>
      <c r="D17" s="30"/>
      <c r="E17" s="54">
        <f t="shared" si="4"/>
        <v>1667982</v>
      </c>
      <c r="F17" s="54">
        <v>1765487</v>
      </c>
      <c r="G17" s="56"/>
      <c r="H17" s="54">
        <f t="shared" si="5"/>
        <v>1765487</v>
      </c>
      <c r="I17" s="54">
        <v>1868692</v>
      </c>
      <c r="J17" s="56"/>
      <c r="K17" s="54">
        <f t="shared" si="6"/>
        <v>1868692</v>
      </c>
    </row>
    <row r="18" spans="1:11" s="22" customFormat="1" ht="24">
      <c r="A18" s="28" t="s">
        <v>26</v>
      </c>
      <c r="B18" s="23" t="s">
        <v>27</v>
      </c>
      <c r="C18" s="27">
        <v>2355027</v>
      </c>
      <c r="D18" s="30"/>
      <c r="E18" s="54">
        <f t="shared" si="4"/>
        <v>2355027</v>
      </c>
      <c r="F18" s="54">
        <v>2418613</v>
      </c>
      <c r="G18" s="56"/>
      <c r="H18" s="54">
        <f t="shared" si="5"/>
        <v>2418613</v>
      </c>
      <c r="I18" s="54">
        <v>2488752</v>
      </c>
      <c r="J18" s="56"/>
      <c r="K18" s="54">
        <f t="shared" si="6"/>
        <v>2488752</v>
      </c>
    </row>
    <row r="19" spans="1:11" s="22" customFormat="1" ht="24">
      <c r="A19" s="28" t="s">
        <v>28</v>
      </c>
      <c r="B19" s="23" t="s">
        <v>29</v>
      </c>
      <c r="C19" s="27">
        <v>1026526</v>
      </c>
      <c r="D19" s="30"/>
      <c r="E19" s="54">
        <f t="shared" si="4"/>
        <v>1026526</v>
      </c>
      <c r="F19" s="54">
        <v>1054243</v>
      </c>
      <c r="G19" s="56"/>
      <c r="H19" s="54">
        <f t="shared" si="5"/>
        <v>1054243</v>
      </c>
      <c r="I19" s="54">
        <v>1084816</v>
      </c>
      <c r="J19" s="56"/>
      <c r="K19" s="54">
        <f t="shared" si="6"/>
        <v>1084816</v>
      </c>
    </row>
    <row r="20" spans="1:11" s="22" customFormat="1" ht="24">
      <c r="A20" s="31" t="s">
        <v>30</v>
      </c>
      <c r="B20" s="20" t="s">
        <v>31</v>
      </c>
      <c r="C20" s="21">
        <f>C21+C22+C23+C24</f>
        <v>11044048</v>
      </c>
      <c r="D20" s="21">
        <f>SUM(D21:D24)</f>
        <v>0</v>
      </c>
      <c r="E20" s="53">
        <f>SUM(E21:E24)</f>
        <v>11044048</v>
      </c>
      <c r="F20" s="53">
        <f>F21+F22+F23+F24</f>
        <v>11492750</v>
      </c>
      <c r="G20" s="53">
        <f>SUM(G21:G24)</f>
        <v>0</v>
      </c>
      <c r="H20" s="53">
        <f>SUM(H21:H24)</f>
        <v>11492750</v>
      </c>
      <c r="I20" s="53">
        <f>I21+I22+I23+I24</f>
        <v>15254500</v>
      </c>
      <c r="J20" s="53">
        <f>SUM(J21:J24)</f>
        <v>0</v>
      </c>
      <c r="K20" s="53">
        <f>SUM(K21:K24)</f>
        <v>15254500</v>
      </c>
    </row>
    <row r="21" spans="1:11" s="22" customFormat="1" ht="51.75" customHeight="1">
      <c r="A21" s="28" t="s">
        <v>32</v>
      </c>
      <c r="B21" s="23" t="s">
        <v>33</v>
      </c>
      <c r="C21" s="27">
        <v>5505824</v>
      </c>
      <c r="D21" s="30"/>
      <c r="E21" s="54">
        <f>C21+D21</f>
        <v>5505824</v>
      </c>
      <c r="F21" s="54">
        <v>5746149</v>
      </c>
      <c r="G21" s="56"/>
      <c r="H21" s="54">
        <f>F21+G21</f>
        <v>5746149</v>
      </c>
      <c r="I21" s="54">
        <v>7703900</v>
      </c>
      <c r="J21" s="56"/>
      <c r="K21" s="54">
        <f>I21+J21</f>
        <v>7703900</v>
      </c>
    </row>
    <row r="22" spans="1:11" s="22" customFormat="1" ht="60">
      <c r="A22" s="28" t="s">
        <v>34</v>
      </c>
      <c r="B22" s="23" t="s">
        <v>35</v>
      </c>
      <c r="C22" s="27">
        <v>24810</v>
      </c>
      <c r="D22" s="30"/>
      <c r="E22" s="54">
        <f>C22+D22</f>
        <v>24810</v>
      </c>
      <c r="F22" s="54">
        <v>26645</v>
      </c>
      <c r="G22" s="56"/>
      <c r="H22" s="54">
        <f>F22+G22</f>
        <v>26645</v>
      </c>
      <c r="I22" s="54">
        <v>35700</v>
      </c>
      <c r="J22" s="56"/>
      <c r="K22" s="54">
        <f>I22+J22</f>
        <v>35700</v>
      </c>
    </row>
    <row r="23" spans="1:11" s="22" customFormat="1" ht="51" customHeight="1">
      <c r="A23" s="28" t="s">
        <v>36</v>
      </c>
      <c r="B23" s="23" t="s">
        <v>37</v>
      </c>
      <c r="C23" s="27">
        <v>4996414</v>
      </c>
      <c r="D23" s="30"/>
      <c r="E23" s="54">
        <f>C23+D23</f>
        <v>4996414</v>
      </c>
      <c r="F23" s="54">
        <v>5202956</v>
      </c>
      <c r="G23" s="56"/>
      <c r="H23" s="54">
        <f>F23+G23</f>
        <v>5202956</v>
      </c>
      <c r="I23" s="54">
        <v>6997900</v>
      </c>
      <c r="J23" s="56"/>
      <c r="K23" s="54">
        <f>I23+J23</f>
        <v>6997900</v>
      </c>
    </row>
    <row r="24" spans="1:11" s="22" customFormat="1" ht="19.5" customHeight="1">
      <c r="A24" s="28" t="s">
        <v>38</v>
      </c>
      <c r="B24" s="23" t="s">
        <v>39</v>
      </c>
      <c r="C24" s="27">
        <v>517000</v>
      </c>
      <c r="D24" s="30"/>
      <c r="E24" s="54">
        <f>C24+D24</f>
        <v>517000</v>
      </c>
      <c r="F24" s="54">
        <v>517000</v>
      </c>
      <c r="G24" s="56"/>
      <c r="H24" s="54">
        <f>F24+G24</f>
        <v>517000</v>
      </c>
      <c r="I24" s="54">
        <v>517000</v>
      </c>
      <c r="J24" s="56"/>
      <c r="K24" s="54">
        <f>I24+J24</f>
        <v>517000</v>
      </c>
    </row>
    <row r="25" spans="1:11" s="22" customFormat="1">
      <c r="A25" s="24" t="s">
        <v>40</v>
      </c>
      <c r="B25" s="20" t="s">
        <v>41</v>
      </c>
      <c r="C25" s="21">
        <f t="shared" ref="C25:K25" si="7">C26+C29</f>
        <v>45651340</v>
      </c>
      <c r="D25" s="21">
        <f t="shared" si="7"/>
        <v>0</v>
      </c>
      <c r="E25" s="53">
        <f t="shared" si="7"/>
        <v>45651340</v>
      </c>
      <c r="F25" s="53">
        <f t="shared" si="7"/>
        <v>55831208</v>
      </c>
      <c r="G25" s="53">
        <f t="shared" si="7"/>
        <v>0</v>
      </c>
      <c r="H25" s="53">
        <f t="shared" si="7"/>
        <v>55831208</v>
      </c>
      <c r="I25" s="53">
        <f t="shared" si="7"/>
        <v>58070098</v>
      </c>
      <c r="J25" s="53">
        <f t="shared" si="7"/>
        <v>0</v>
      </c>
      <c r="K25" s="53">
        <f t="shared" si="7"/>
        <v>58070098</v>
      </c>
    </row>
    <row r="26" spans="1:11" s="22" customFormat="1">
      <c r="A26" s="26" t="s">
        <v>42</v>
      </c>
      <c r="B26" s="23" t="s">
        <v>43</v>
      </c>
      <c r="C26" s="27">
        <f t="shared" ref="C26:K26" si="8">SUM(C27:C28)</f>
        <v>43719290</v>
      </c>
      <c r="D26" s="27">
        <f t="shared" si="8"/>
        <v>0</v>
      </c>
      <c r="E26" s="54">
        <f t="shared" si="8"/>
        <v>43719290</v>
      </c>
      <c r="F26" s="54">
        <f t="shared" si="8"/>
        <v>54445089</v>
      </c>
      <c r="G26" s="54">
        <f t="shared" si="8"/>
        <v>0</v>
      </c>
      <c r="H26" s="54">
        <f t="shared" si="8"/>
        <v>54445089</v>
      </c>
      <c r="I26" s="54">
        <f t="shared" si="8"/>
        <v>56622892</v>
      </c>
      <c r="J26" s="54">
        <f t="shared" si="8"/>
        <v>0</v>
      </c>
      <c r="K26" s="54">
        <f t="shared" si="8"/>
        <v>56622892</v>
      </c>
    </row>
    <row r="27" spans="1:11" s="22" customFormat="1">
      <c r="A27" s="26" t="s">
        <v>44</v>
      </c>
      <c r="B27" s="23" t="s">
        <v>45</v>
      </c>
      <c r="C27" s="27">
        <v>35791649</v>
      </c>
      <c r="D27" s="27"/>
      <c r="E27" s="54">
        <f>C27+D27</f>
        <v>35791649</v>
      </c>
      <c r="F27" s="54">
        <v>44572534</v>
      </c>
      <c r="G27" s="54"/>
      <c r="H27" s="54">
        <f>F27+G27</f>
        <v>44572534</v>
      </c>
      <c r="I27" s="54">
        <v>46355435</v>
      </c>
      <c r="J27" s="54"/>
      <c r="K27" s="54">
        <f>I27+J27</f>
        <v>46355435</v>
      </c>
    </row>
    <row r="28" spans="1:11" s="22" customFormat="1" ht="36">
      <c r="A28" s="26" t="s">
        <v>46</v>
      </c>
      <c r="B28" s="23" t="s">
        <v>47</v>
      </c>
      <c r="C28" s="27">
        <v>7927641</v>
      </c>
      <c r="D28" s="30"/>
      <c r="E28" s="54">
        <f>C28+D28</f>
        <v>7927641</v>
      </c>
      <c r="F28" s="54">
        <v>9872555</v>
      </c>
      <c r="G28" s="56"/>
      <c r="H28" s="54">
        <f>F28+G28</f>
        <v>9872555</v>
      </c>
      <c r="I28" s="54">
        <v>10267457</v>
      </c>
      <c r="J28" s="56"/>
      <c r="K28" s="54">
        <f>I28+J28</f>
        <v>10267457</v>
      </c>
    </row>
    <row r="29" spans="1:11" s="22" customFormat="1">
      <c r="A29" s="26" t="s">
        <v>48</v>
      </c>
      <c r="B29" s="23" t="s">
        <v>49</v>
      </c>
      <c r="C29" s="27">
        <f t="shared" ref="C29:K29" si="9">C30</f>
        <v>1932050</v>
      </c>
      <c r="D29" s="27">
        <f t="shared" si="9"/>
        <v>0</v>
      </c>
      <c r="E29" s="54">
        <f t="shared" si="9"/>
        <v>1932050</v>
      </c>
      <c r="F29" s="54">
        <f t="shared" si="9"/>
        <v>1386119</v>
      </c>
      <c r="G29" s="54">
        <f t="shared" si="9"/>
        <v>0</v>
      </c>
      <c r="H29" s="54">
        <f t="shared" si="9"/>
        <v>1386119</v>
      </c>
      <c r="I29" s="54">
        <f t="shared" si="9"/>
        <v>1447206</v>
      </c>
      <c r="J29" s="54">
        <f t="shared" si="9"/>
        <v>0</v>
      </c>
      <c r="K29" s="54">
        <f t="shared" si="9"/>
        <v>1447206</v>
      </c>
    </row>
    <row r="30" spans="1:11" s="22" customFormat="1" ht="24">
      <c r="A30" s="26" t="s">
        <v>50</v>
      </c>
      <c r="B30" s="23" t="s">
        <v>51</v>
      </c>
      <c r="C30" s="27">
        <v>1932050</v>
      </c>
      <c r="D30" s="27"/>
      <c r="E30" s="54">
        <f>C30+D30</f>
        <v>1932050</v>
      </c>
      <c r="F30" s="54">
        <v>1386119</v>
      </c>
      <c r="G30" s="54"/>
      <c r="H30" s="54">
        <f>F30+G30</f>
        <v>1386119</v>
      </c>
      <c r="I30" s="54">
        <v>1447206</v>
      </c>
      <c r="J30" s="54">
        <v>0</v>
      </c>
      <c r="K30" s="54">
        <f>I30+J30</f>
        <v>1447206</v>
      </c>
    </row>
    <row r="31" spans="1:11" s="22" customFormat="1">
      <c r="A31" s="24" t="s">
        <v>52</v>
      </c>
      <c r="B31" s="20" t="s">
        <v>53</v>
      </c>
      <c r="C31" s="21">
        <f t="shared" ref="C31:K31" si="10">C32+C34</f>
        <v>24846760</v>
      </c>
      <c r="D31" s="21">
        <f t="shared" si="10"/>
        <v>0</v>
      </c>
      <c r="E31" s="53">
        <f t="shared" si="10"/>
        <v>24846760</v>
      </c>
      <c r="F31" s="53">
        <f t="shared" si="10"/>
        <v>25085331</v>
      </c>
      <c r="G31" s="53">
        <f t="shared" si="10"/>
        <v>0</v>
      </c>
      <c r="H31" s="53">
        <f t="shared" si="10"/>
        <v>25085331</v>
      </c>
      <c r="I31" s="53">
        <f t="shared" si="10"/>
        <v>25325590</v>
      </c>
      <c r="J31" s="53">
        <f t="shared" si="10"/>
        <v>0</v>
      </c>
      <c r="K31" s="53">
        <f t="shared" si="10"/>
        <v>25325590</v>
      </c>
    </row>
    <row r="32" spans="1:11" s="22" customFormat="1">
      <c r="A32" s="26" t="s">
        <v>54</v>
      </c>
      <c r="B32" s="32" t="s">
        <v>55</v>
      </c>
      <c r="C32" s="27">
        <f t="shared" ref="C32:K32" si="11">C33</f>
        <v>23672205</v>
      </c>
      <c r="D32" s="27">
        <f t="shared" si="11"/>
        <v>0</v>
      </c>
      <c r="E32" s="54">
        <f t="shared" si="11"/>
        <v>23672205</v>
      </c>
      <c r="F32" s="54">
        <f t="shared" si="11"/>
        <v>23908927</v>
      </c>
      <c r="G32" s="54">
        <f t="shared" si="11"/>
        <v>0</v>
      </c>
      <c r="H32" s="54">
        <f t="shared" si="11"/>
        <v>23908927</v>
      </c>
      <c r="I32" s="54">
        <f t="shared" si="11"/>
        <v>24148017</v>
      </c>
      <c r="J32" s="54">
        <f t="shared" si="11"/>
        <v>0</v>
      </c>
      <c r="K32" s="54">
        <f t="shared" si="11"/>
        <v>24148017</v>
      </c>
    </row>
    <row r="33" spans="1:11" s="22" customFormat="1" ht="24">
      <c r="A33" s="26" t="s">
        <v>56</v>
      </c>
      <c r="B33" s="23" t="s">
        <v>57</v>
      </c>
      <c r="C33" s="27">
        <v>23672205</v>
      </c>
      <c r="D33" s="27"/>
      <c r="E33" s="54">
        <f>C33+D33</f>
        <v>23672205</v>
      </c>
      <c r="F33" s="54">
        <v>23908927</v>
      </c>
      <c r="G33" s="54"/>
      <c r="H33" s="54">
        <f>F33+G33</f>
        <v>23908927</v>
      </c>
      <c r="I33" s="54">
        <v>24148017</v>
      </c>
      <c r="J33" s="54"/>
      <c r="K33" s="54">
        <f>I33+J33</f>
        <v>24148017</v>
      </c>
    </row>
    <row r="34" spans="1:11" s="22" customFormat="1">
      <c r="A34" s="26" t="s">
        <v>58</v>
      </c>
      <c r="B34" s="23" t="s">
        <v>59</v>
      </c>
      <c r="C34" s="27">
        <f t="shared" ref="C34:K34" si="12">C35+C36</f>
        <v>1174555</v>
      </c>
      <c r="D34" s="27">
        <f t="shared" si="12"/>
        <v>0</v>
      </c>
      <c r="E34" s="54">
        <f t="shared" si="12"/>
        <v>1174555</v>
      </c>
      <c r="F34" s="54">
        <f t="shared" si="12"/>
        <v>1176404</v>
      </c>
      <c r="G34" s="54">
        <f t="shared" si="12"/>
        <v>0</v>
      </c>
      <c r="H34" s="54">
        <f t="shared" si="12"/>
        <v>1176404</v>
      </c>
      <c r="I34" s="54">
        <f t="shared" si="12"/>
        <v>1177573</v>
      </c>
      <c r="J34" s="54">
        <f t="shared" si="12"/>
        <v>0</v>
      </c>
      <c r="K34" s="54">
        <f t="shared" si="12"/>
        <v>1177573</v>
      </c>
    </row>
    <row r="35" spans="1:11" s="22" customFormat="1" ht="24">
      <c r="A35" s="28" t="s">
        <v>60</v>
      </c>
      <c r="B35" s="23" t="s">
        <v>61</v>
      </c>
      <c r="C35" s="27">
        <v>1167747</v>
      </c>
      <c r="D35" s="27"/>
      <c r="E35" s="54">
        <f>C35+D35</f>
        <v>1167747</v>
      </c>
      <c r="F35" s="54">
        <v>1168915</v>
      </c>
      <c r="G35" s="54"/>
      <c r="H35" s="54">
        <f>F35+G35</f>
        <v>1168915</v>
      </c>
      <c r="I35" s="54">
        <v>1170084</v>
      </c>
      <c r="J35" s="54"/>
      <c r="K35" s="54">
        <f>I35+J35</f>
        <v>1170084</v>
      </c>
    </row>
    <row r="36" spans="1:11" s="22" customFormat="1" ht="24">
      <c r="A36" s="28" t="s">
        <v>62</v>
      </c>
      <c r="B36" s="23" t="s">
        <v>63</v>
      </c>
      <c r="C36" s="27">
        <v>6808</v>
      </c>
      <c r="D36" s="30"/>
      <c r="E36" s="54">
        <f>C36+D36</f>
        <v>6808</v>
      </c>
      <c r="F36" s="54">
        <v>7489</v>
      </c>
      <c r="G36" s="56"/>
      <c r="H36" s="54">
        <f>F36+G36</f>
        <v>7489</v>
      </c>
      <c r="I36" s="54">
        <v>7489</v>
      </c>
      <c r="J36" s="56"/>
      <c r="K36" s="54">
        <f>I36+J36</f>
        <v>7489</v>
      </c>
    </row>
    <row r="37" spans="1:11" s="22" customFormat="1">
      <c r="A37" s="24" t="s">
        <v>64</v>
      </c>
      <c r="B37" s="20" t="s">
        <v>65</v>
      </c>
      <c r="C37" s="21">
        <f t="shared" ref="C37:K37" si="13">C38+C39</f>
        <v>15241633</v>
      </c>
      <c r="D37" s="21">
        <f t="shared" si="13"/>
        <v>0</v>
      </c>
      <c r="E37" s="53">
        <f t="shared" si="13"/>
        <v>15241633</v>
      </c>
      <c r="F37" s="53">
        <f t="shared" si="13"/>
        <v>15393199</v>
      </c>
      <c r="G37" s="53">
        <f t="shared" si="13"/>
        <v>0</v>
      </c>
      <c r="H37" s="53">
        <f t="shared" si="13"/>
        <v>15393199</v>
      </c>
      <c r="I37" s="53">
        <f t="shared" si="13"/>
        <v>15546281</v>
      </c>
      <c r="J37" s="53">
        <f t="shared" si="13"/>
        <v>0</v>
      </c>
      <c r="K37" s="53">
        <f t="shared" si="13"/>
        <v>15546281</v>
      </c>
    </row>
    <row r="38" spans="1:11" s="22" customFormat="1" ht="24">
      <c r="A38" s="26" t="s">
        <v>66</v>
      </c>
      <c r="B38" s="23" t="s">
        <v>67</v>
      </c>
      <c r="C38" s="27">
        <v>15156633</v>
      </c>
      <c r="D38" s="30"/>
      <c r="E38" s="54">
        <f>C38+D38</f>
        <v>15156633</v>
      </c>
      <c r="F38" s="54">
        <v>15308199</v>
      </c>
      <c r="G38" s="56"/>
      <c r="H38" s="54">
        <f>F38+G38</f>
        <v>15308199</v>
      </c>
      <c r="I38" s="54">
        <v>15461281</v>
      </c>
      <c r="J38" s="56"/>
      <c r="K38" s="54">
        <f>I38+J38</f>
        <v>15461281</v>
      </c>
    </row>
    <row r="39" spans="1:11" s="22" customFormat="1">
      <c r="A39" s="26" t="s">
        <v>68</v>
      </c>
      <c r="B39" s="23" t="s">
        <v>69</v>
      </c>
      <c r="C39" s="27">
        <v>85000</v>
      </c>
      <c r="D39" s="27"/>
      <c r="E39" s="54">
        <f>C39+D39</f>
        <v>85000</v>
      </c>
      <c r="F39" s="54">
        <v>85000</v>
      </c>
      <c r="G39" s="54"/>
      <c r="H39" s="54">
        <f>F39+G39</f>
        <v>85000</v>
      </c>
      <c r="I39" s="54">
        <v>85000</v>
      </c>
      <c r="J39" s="54"/>
      <c r="K39" s="54">
        <f>I39+J39</f>
        <v>85000</v>
      </c>
    </row>
    <row r="40" spans="1:11" s="22" customFormat="1">
      <c r="A40" s="24" t="s">
        <v>70</v>
      </c>
      <c r="B40" s="23"/>
      <c r="C40" s="21">
        <f>C41+C51+C60+C64+C57+C88</f>
        <v>109269288.37</v>
      </c>
      <c r="D40" s="21">
        <f>D41+D51+D60+D64+D57+D88</f>
        <v>0</v>
      </c>
      <c r="E40" s="53">
        <f>E41+E51+E60+E64+E57+E88</f>
        <v>109269288.37</v>
      </c>
      <c r="F40" s="53">
        <f>F41+F51+F60+F64+F57</f>
        <v>112229099.98</v>
      </c>
      <c r="G40" s="53">
        <f>G41+G51+G60+G64+G57+G88</f>
        <v>0</v>
      </c>
      <c r="H40" s="53">
        <f>H41+H51+H60+H64+H57+H88</f>
        <v>112229099.98</v>
      </c>
      <c r="I40" s="53">
        <f>I41+I51+I60+I64+I57</f>
        <v>113641092.57000001</v>
      </c>
      <c r="J40" s="53">
        <f>J41+J51+J60+J64+J57+J88</f>
        <v>0</v>
      </c>
      <c r="K40" s="53">
        <f>K41+K51+K60+K64+K57+K88</f>
        <v>113641092.57000001</v>
      </c>
    </row>
    <row r="41" spans="1:11" s="22" customFormat="1" ht="24">
      <c r="A41" s="24" t="s">
        <v>71</v>
      </c>
      <c r="B41" s="20" t="s">
        <v>72</v>
      </c>
      <c r="C41" s="21">
        <f t="shared" ref="C41:K41" si="14">C42+C46+C48</f>
        <v>99627184.719999999</v>
      </c>
      <c r="D41" s="21">
        <f t="shared" si="14"/>
        <v>0</v>
      </c>
      <c r="E41" s="53">
        <f t="shared" si="14"/>
        <v>99627184.719999999</v>
      </c>
      <c r="F41" s="53">
        <f t="shared" si="14"/>
        <v>103092272.12</v>
      </c>
      <c r="G41" s="53">
        <f t="shared" si="14"/>
        <v>0</v>
      </c>
      <c r="H41" s="53">
        <f t="shared" si="14"/>
        <v>103092272.12</v>
      </c>
      <c r="I41" s="53">
        <f t="shared" si="14"/>
        <v>103092272.12</v>
      </c>
      <c r="J41" s="53">
        <f t="shared" si="14"/>
        <v>0</v>
      </c>
      <c r="K41" s="53">
        <f t="shared" si="14"/>
        <v>103092272.12</v>
      </c>
    </row>
    <row r="42" spans="1:11" s="22" customFormat="1" ht="48">
      <c r="A42" s="28" t="s">
        <v>73</v>
      </c>
      <c r="B42" s="23" t="s">
        <v>74</v>
      </c>
      <c r="C42" s="27">
        <f t="shared" ref="C42:K42" si="15">C43+C44+C45</f>
        <v>49852081.560000002</v>
      </c>
      <c r="D42" s="27">
        <f t="shared" si="15"/>
        <v>0</v>
      </c>
      <c r="E42" s="54">
        <f t="shared" si="15"/>
        <v>49852081.560000002</v>
      </c>
      <c r="F42" s="54">
        <f t="shared" si="15"/>
        <v>51846164.829999998</v>
      </c>
      <c r="G42" s="54">
        <f t="shared" si="15"/>
        <v>0</v>
      </c>
      <c r="H42" s="54">
        <f t="shared" si="15"/>
        <v>51846164.829999998</v>
      </c>
      <c r="I42" s="54">
        <f t="shared" si="15"/>
        <v>51846164.829999998</v>
      </c>
      <c r="J42" s="54">
        <f t="shared" si="15"/>
        <v>0</v>
      </c>
      <c r="K42" s="54">
        <f t="shared" si="15"/>
        <v>51846164.829999998</v>
      </c>
    </row>
    <row r="43" spans="1:11" s="22" customFormat="1" ht="36">
      <c r="A43" s="28" t="s">
        <v>75</v>
      </c>
      <c r="B43" s="23" t="s">
        <v>76</v>
      </c>
      <c r="C43" s="27">
        <v>19677344.719999999</v>
      </c>
      <c r="D43" s="30"/>
      <c r="E43" s="54">
        <f>C43+D43</f>
        <v>19677344.719999999</v>
      </c>
      <c r="F43" s="54">
        <v>20464438.510000002</v>
      </c>
      <c r="G43" s="56"/>
      <c r="H43" s="54">
        <f>F43+G43</f>
        <v>20464438.510000002</v>
      </c>
      <c r="I43" s="54">
        <v>20464438.510000002</v>
      </c>
      <c r="J43" s="56"/>
      <c r="K43" s="54">
        <f>I43+J43</f>
        <v>20464438.510000002</v>
      </c>
    </row>
    <row r="44" spans="1:11" s="22" customFormat="1" ht="36">
      <c r="A44" s="28" t="s">
        <v>77</v>
      </c>
      <c r="B44" s="23" t="s">
        <v>78</v>
      </c>
      <c r="C44" s="27">
        <v>3947786.19</v>
      </c>
      <c r="D44" s="27"/>
      <c r="E44" s="54">
        <f>C44+D44</f>
        <v>3947786.19</v>
      </c>
      <c r="F44" s="54">
        <v>4105697.64</v>
      </c>
      <c r="G44" s="54"/>
      <c r="H44" s="54">
        <f>F44+G44</f>
        <v>4105697.64</v>
      </c>
      <c r="I44" s="54">
        <v>4105697.64</v>
      </c>
      <c r="J44" s="54"/>
      <c r="K44" s="54">
        <f>I44+J44</f>
        <v>4105697.64</v>
      </c>
    </row>
    <row r="45" spans="1:11" s="22" customFormat="1" ht="36">
      <c r="A45" s="28" t="s">
        <v>79</v>
      </c>
      <c r="B45" s="23" t="s">
        <v>80</v>
      </c>
      <c r="C45" s="27">
        <v>26226950.649999999</v>
      </c>
      <c r="D45" s="27"/>
      <c r="E45" s="54">
        <f>C45+D45</f>
        <v>26226950.649999999</v>
      </c>
      <c r="F45" s="54">
        <v>27276028.68</v>
      </c>
      <c r="G45" s="54"/>
      <c r="H45" s="54">
        <f>F45+G45</f>
        <v>27276028.68</v>
      </c>
      <c r="I45" s="54">
        <v>27276028.68</v>
      </c>
      <c r="J45" s="54"/>
      <c r="K45" s="54">
        <f>I45+J45</f>
        <v>27276028.68</v>
      </c>
    </row>
    <row r="46" spans="1:11" s="22" customFormat="1">
      <c r="A46" s="26" t="s">
        <v>81</v>
      </c>
      <c r="B46" s="23" t="s">
        <v>82</v>
      </c>
      <c r="C46" s="27">
        <f t="shared" ref="C46:K46" si="16">C47</f>
        <v>500000</v>
      </c>
      <c r="D46" s="27">
        <f t="shared" si="16"/>
        <v>0</v>
      </c>
      <c r="E46" s="54">
        <f t="shared" si="16"/>
        <v>500000</v>
      </c>
      <c r="F46" s="54">
        <f t="shared" si="16"/>
        <v>0</v>
      </c>
      <c r="G46" s="54">
        <f t="shared" si="16"/>
        <v>0</v>
      </c>
      <c r="H46" s="54">
        <f t="shared" si="16"/>
        <v>0</v>
      </c>
      <c r="I46" s="54">
        <f t="shared" si="16"/>
        <v>0</v>
      </c>
      <c r="J46" s="54">
        <f t="shared" si="16"/>
        <v>0</v>
      </c>
      <c r="K46" s="54">
        <f t="shared" si="16"/>
        <v>0</v>
      </c>
    </row>
    <row r="47" spans="1:11" s="22" customFormat="1" ht="24">
      <c r="A47" s="26" t="s">
        <v>83</v>
      </c>
      <c r="B47" s="23" t="s">
        <v>84</v>
      </c>
      <c r="C47" s="27">
        <v>500000</v>
      </c>
      <c r="D47" s="27"/>
      <c r="E47" s="54">
        <f>C47+D47</f>
        <v>500000</v>
      </c>
      <c r="F47" s="54"/>
      <c r="G47" s="54"/>
      <c r="H47" s="54">
        <f>F47+G47</f>
        <v>0</v>
      </c>
      <c r="I47" s="54"/>
      <c r="J47" s="54"/>
      <c r="K47" s="54">
        <f>I47+J47</f>
        <v>0</v>
      </c>
    </row>
    <row r="48" spans="1:11" s="22" customFormat="1" ht="36">
      <c r="A48" s="28" t="s">
        <v>85</v>
      </c>
      <c r="B48" s="23" t="s">
        <v>86</v>
      </c>
      <c r="C48" s="27">
        <f t="shared" ref="C48:K48" si="17">C49+C50</f>
        <v>49275103.159999996</v>
      </c>
      <c r="D48" s="27">
        <f t="shared" si="17"/>
        <v>0</v>
      </c>
      <c r="E48" s="54">
        <f t="shared" si="17"/>
        <v>49275103.159999996</v>
      </c>
      <c r="F48" s="54">
        <f t="shared" si="17"/>
        <v>51246107.289999999</v>
      </c>
      <c r="G48" s="54">
        <f t="shared" si="17"/>
        <v>0</v>
      </c>
      <c r="H48" s="54">
        <f t="shared" si="17"/>
        <v>51246107.289999999</v>
      </c>
      <c r="I48" s="54">
        <f t="shared" si="17"/>
        <v>51246107.289999999</v>
      </c>
      <c r="J48" s="54">
        <f t="shared" si="17"/>
        <v>0</v>
      </c>
      <c r="K48" s="54">
        <f t="shared" si="17"/>
        <v>51246107.289999999</v>
      </c>
    </row>
    <row r="49" spans="1:11" s="22" customFormat="1" ht="36">
      <c r="A49" s="28" t="s">
        <v>87</v>
      </c>
      <c r="B49" s="23" t="s">
        <v>88</v>
      </c>
      <c r="C49" s="27">
        <v>48859183.509999998</v>
      </c>
      <c r="D49" s="27"/>
      <c r="E49" s="54">
        <f>C49+D49</f>
        <v>48859183.509999998</v>
      </c>
      <c r="F49" s="54">
        <v>50813550.850000001</v>
      </c>
      <c r="G49" s="54"/>
      <c r="H49" s="54">
        <f>F49+G49</f>
        <v>50813550.850000001</v>
      </c>
      <c r="I49" s="54">
        <v>50813550.850000001</v>
      </c>
      <c r="J49" s="54"/>
      <c r="K49" s="54">
        <f>I49+J49</f>
        <v>50813550.850000001</v>
      </c>
    </row>
    <row r="50" spans="1:11" s="22" customFormat="1" ht="48">
      <c r="A50" s="28" t="s">
        <v>89</v>
      </c>
      <c r="B50" s="23" t="s">
        <v>90</v>
      </c>
      <c r="C50" s="27">
        <v>415919.65</v>
      </c>
      <c r="D50" s="27"/>
      <c r="E50" s="54">
        <f>C50+D50</f>
        <v>415919.65</v>
      </c>
      <c r="F50" s="54">
        <v>432556.44</v>
      </c>
      <c r="G50" s="54"/>
      <c r="H50" s="54">
        <f>F50+G50</f>
        <v>432556.44</v>
      </c>
      <c r="I50" s="54">
        <v>432556.44</v>
      </c>
      <c r="J50" s="54"/>
      <c r="K50" s="54">
        <f>I50+J50</f>
        <v>432556.44</v>
      </c>
    </row>
    <row r="51" spans="1:11" s="22" customFormat="1">
      <c r="A51" s="24" t="s">
        <v>91</v>
      </c>
      <c r="B51" s="20" t="s">
        <v>92</v>
      </c>
      <c r="C51" s="21">
        <f t="shared" ref="C51:K51" si="18">C52</f>
        <v>1235035.8399999999</v>
      </c>
      <c r="D51" s="21">
        <f t="shared" si="18"/>
        <v>0</v>
      </c>
      <c r="E51" s="53">
        <f t="shared" si="18"/>
        <v>1235035.8399999999</v>
      </c>
      <c r="F51" s="53">
        <f t="shared" si="18"/>
        <v>1284437.28</v>
      </c>
      <c r="G51" s="53">
        <f t="shared" si="18"/>
        <v>0</v>
      </c>
      <c r="H51" s="53">
        <f t="shared" si="18"/>
        <v>1284437.28</v>
      </c>
      <c r="I51" s="53">
        <f t="shared" si="18"/>
        <v>1335814.76</v>
      </c>
      <c r="J51" s="53">
        <f t="shared" si="18"/>
        <v>0</v>
      </c>
      <c r="K51" s="53">
        <f t="shared" si="18"/>
        <v>1335814.76</v>
      </c>
    </row>
    <row r="52" spans="1:11" s="22" customFormat="1">
      <c r="A52" s="26" t="s">
        <v>93</v>
      </c>
      <c r="B52" s="23" t="s">
        <v>94</v>
      </c>
      <c r="C52" s="27">
        <f t="shared" ref="C52:K52" si="19">SUM(C53:C56)</f>
        <v>1235035.8399999999</v>
      </c>
      <c r="D52" s="27">
        <f t="shared" si="19"/>
        <v>0</v>
      </c>
      <c r="E52" s="54">
        <f t="shared" si="19"/>
        <v>1235035.8399999999</v>
      </c>
      <c r="F52" s="54">
        <f t="shared" si="19"/>
        <v>1284437.28</v>
      </c>
      <c r="G52" s="54">
        <f t="shared" si="19"/>
        <v>0</v>
      </c>
      <c r="H52" s="54">
        <f t="shared" si="19"/>
        <v>1284437.28</v>
      </c>
      <c r="I52" s="54">
        <f t="shared" si="19"/>
        <v>1335814.76</v>
      </c>
      <c r="J52" s="54">
        <f t="shared" si="19"/>
        <v>0</v>
      </c>
      <c r="K52" s="54">
        <f t="shared" si="19"/>
        <v>1335814.76</v>
      </c>
    </row>
    <row r="53" spans="1:11" s="22" customFormat="1">
      <c r="A53" s="26" t="s">
        <v>95</v>
      </c>
      <c r="B53" s="23" t="s">
        <v>96</v>
      </c>
      <c r="C53" s="27">
        <v>544462.35</v>
      </c>
      <c r="D53" s="27"/>
      <c r="E53" s="54">
        <f>C53+D53</f>
        <v>544462.35</v>
      </c>
      <c r="F53" s="54">
        <v>566240.85</v>
      </c>
      <c r="G53" s="54"/>
      <c r="H53" s="54">
        <f>F53+G53</f>
        <v>566240.85</v>
      </c>
      <c r="I53" s="54">
        <v>588890.48</v>
      </c>
      <c r="J53" s="54"/>
      <c r="K53" s="54">
        <f>I53+J53</f>
        <v>588890.48</v>
      </c>
    </row>
    <row r="54" spans="1:11" s="22" customFormat="1">
      <c r="A54" s="26" t="s">
        <v>97</v>
      </c>
      <c r="B54" s="23" t="s">
        <v>98</v>
      </c>
      <c r="C54" s="27">
        <v>298087.28999999998</v>
      </c>
      <c r="D54" s="30"/>
      <c r="E54" s="54">
        <f>C54+D54</f>
        <v>298087.28999999998</v>
      </c>
      <c r="F54" s="54">
        <v>310010.78000000003</v>
      </c>
      <c r="G54" s="56"/>
      <c r="H54" s="54">
        <f>F54+G54</f>
        <v>310010.78000000003</v>
      </c>
      <c r="I54" s="54">
        <v>322411.21000000002</v>
      </c>
      <c r="J54" s="56"/>
      <c r="K54" s="54">
        <f>I54+J54</f>
        <v>322411.21000000002</v>
      </c>
    </row>
    <row r="55" spans="1:11" s="22" customFormat="1">
      <c r="A55" s="26" t="s">
        <v>99</v>
      </c>
      <c r="B55" s="23" t="s">
        <v>100</v>
      </c>
      <c r="C55" s="27">
        <v>392486.2</v>
      </c>
      <c r="D55" s="27"/>
      <c r="E55" s="54">
        <f>C55+D55</f>
        <v>392486.2</v>
      </c>
      <c r="F55" s="54">
        <v>408185.65</v>
      </c>
      <c r="G55" s="54"/>
      <c r="H55" s="54">
        <f>F55+G55</f>
        <v>408185.65</v>
      </c>
      <c r="I55" s="54">
        <v>424513.07</v>
      </c>
      <c r="J55" s="54"/>
      <c r="K55" s="54">
        <f>I55+J55</f>
        <v>424513.07</v>
      </c>
    </row>
    <row r="56" spans="1:11" s="22" customFormat="1" ht="24" hidden="1">
      <c r="A56" s="26" t="s">
        <v>101</v>
      </c>
      <c r="B56" s="23" t="s">
        <v>102</v>
      </c>
      <c r="C56" s="27"/>
      <c r="D56" s="27"/>
      <c r="E56" s="54">
        <f>C56+D56</f>
        <v>0</v>
      </c>
      <c r="F56" s="54">
        <v>0</v>
      </c>
      <c r="G56" s="54">
        <v>0</v>
      </c>
      <c r="H56" s="54">
        <f>F56+G56</f>
        <v>0</v>
      </c>
      <c r="I56" s="54">
        <v>0</v>
      </c>
      <c r="J56" s="54">
        <v>0</v>
      </c>
      <c r="K56" s="54">
        <f>I56+J56</f>
        <v>0</v>
      </c>
    </row>
    <row r="57" spans="1:11" s="22" customFormat="1">
      <c r="A57" s="24" t="s">
        <v>103</v>
      </c>
      <c r="B57" s="20" t="s">
        <v>104</v>
      </c>
      <c r="C57" s="21">
        <f t="shared" ref="C57:K58" si="20">C58</f>
        <v>1259309</v>
      </c>
      <c r="D57" s="21">
        <f t="shared" si="20"/>
        <v>0</v>
      </c>
      <c r="E57" s="53">
        <f t="shared" si="20"/>
        <v>1259309</v>
      </c>
      <c r="F57" s="53">
        <f t="shared" si="20"/>
        <v>1290071.3999999999</v>
      </c>
      <c r="G57" s="53">
        <f t="shared" si="20"/>
        <v>0</v>
      </c>
      <c r="H57" s="53">
        <f t="shared" si="20"/>
        <v>1290071.3999999999</v>
      </c>
      <c r="I57" s="53">
        <f t="shared" si="20"/>
        <v>1290071.3999999999</v>
      </c>
      <c r="J57" s="53">
        <f t="shared" si="20"/>
        <v>0</v>
      </c>
      <c r="K57" s="53">
        <f t="shared" si="20"/>
        <v>1290071.3999999999</v>
      </c>
    </row>
    <row r="58" spans="1:11" s="22" customFormat="1">
      <c r="A58" s="26" t="s">
        <v>105</v>
      </c>
      <c r="B58" s="23" t="s">
        <v>106</v>
      </c>
      <c r="C58" s="27">
        <f t="shared" si="20"/>
        <v>1259309</v>
      </c>
      <c r="D58" s="27">
        <f t="shared" si="20"/>
        <v>0</v>
      </c>
      <c r="E58" s="54">
        <f t="shared" si="20"/>
        <v>1259309</v>
      </c>
      <c r="F58" s="54">
        <f t="shared" si="20"/>
        <v>1290071.3999999999</v>
      </c>
      <c r="G58" s="54">
        <f t="shared" si="20"/>
        <v>0</v>
      </c>
      <c r="H58" s="54">
        <f t="shared" si="20"/>
        <v>1290071.3999999999</v>
      </c>
      <c r="I58" s="54">
        <f t="shared" si="20"/>
        <v>1290071.3999999999</v>
      </c>
      <c r="J58" s="54">
        <f t="shared" si="20"/>
        <v>0</v>
      </c>
      <c r="K58" s="54">
        <f t="shared" si="20"/>
        <v>1290071.3999999999</v>
      </c>
    </row>
    <row r="59" spans="1:11" s="22" customFormat="1">
      <c r="A59" s="26" t="s">
        <v>107</v>
      </c>
      <c r="B59" s="23" t="s">
        <v>108</v>
      </c>
      <c r="C59" s="27">
        <v>1259309</v>
      </c>
      <c r="D59" s="30"/>
      <c r="E59" s="54">
        <f>C59+D59</f>
        <v>1259309</v>
      </c>
      <c r="F59" s="54">
        <v>1290071.3999999999</v>
      </c>
      <c r="G59" s="56">
        <v>0</v>
      </c>
      <c r="H59" s="54">
        <f>F59+G59</f>
        <v>1290071.3999999999</v>
      </c>
      <c r="I59" s="54">
        <v>1290071.3999999999</v>
      </c>
      <c r="J59" s="56">
        <v>0</v>
      </c>
      <c r="K59" s="54">
        <f>I59+J59</f>
        <v>1290071.3999999999</v>
      </c>
    </row>
    <row r="60" spans="1:11" s="22" customFormat="1">
      <c r="A60" s="24" t="s">
        <v>109</v>
      </c>
      <c r="B60" s="20" t="s">
        <v>110</v>
      </c>
      <c r="C60" s="21">
        <f t="shared" ref="C60:K60" si="21">C61</f>
        <v>3694677.9</v>
      </c>
      <c r="D60" s="21">
        <f t="shared" si="21"/>
        <v>0</v>
      </c>
      <c r="E60" s="53">
        <f t="shared" si="21"/>
        <v>3694677.9</v>
      </c>
      <c r="F60" s="53">
        <f t="shared" si="21"/>
        <v>3842465.02</v>
      </c>
      <c r="G60" s="53">
        <f t="shared" si="21"/>
        <v>0</v>
      </c>
      <c r="H60" s="53">
        <f t="shared" si="21"/>
        <v>3842465.02</v>
      </c>
      <c r="I60" s="53">
        <f t="shared" si="21"/>
        <v>5203030.13</v>
      </c>
      <c r="J60" s="53">
        <f t="shared" si="21"/>
        <v>0</v>
      </c>
      <c r="K60" s="53">
        <f t="shared" si="21"/>
        <v>5203030.13</v>
      </c>
    </row>
    <row r="61" spans="1:11" s="22" customFormat="1" ht="36">
      <c r="A61" s="26" t="s">
        <v>111</v>
      </c>
      <c r="B61" s="23" t="s">
        <v>112</v>
      </c>
      <c r="C61" s="27">
        <f t="shared" ref="C61:K61" si="22">C62+C63</f>
        <v>3694677.9</v>
      </c>
      <c r="D61" s="27">
        <f t="shared" si="22"/>
        <v>0</v>
      </c>
      <c r="E61" s="54">
        <f t="shared" si="22"/>
        <v>3694677.9</v>
      </c>
      <c r="F61" s="54">
        <f t="shared" si="22"/>
        <v>3842465.02</v>
      </c>
      <c r="G61" s="54">
        <f t="shared" si="22"/>
        <v>0</v>
      </c>
      <c r="H61" s="54">
        <f t="shared" si="22"/>
        <v>3842465.02</v>
      </c>
      <c r="I61" s="54">
        <f t="shared" si="22"/>
        <v>5203030.13</v>
      </c>
      <c r="J61" s="54">
        <f t="shared" si="22"/>
        <v>0</v>
      </c>
      <c r="K61" s="54">
        <f t="shared" si="22"/>
        <v>5203030.13</v>
      </c>
    </row>
    <row r="62" spans="1:11" s="22" customFormat="1" ht="48">
      <c r="A62" s="28" t="s">
        <v>113</v>
      </c>
      <c r="B62" s="23" t="s">
        <v>114</v>
      </c>
      <c r="C62" s="27">
        <v>3642617.9</v>
      </c>
      <c r="D62" s="27"/>
      <c r="E62" s="54">
        <f>C62+D62</f>
        <v>3642617.9</v>
      </c>
      <c r="F62" s="54">
        <v>3788322.62</v>
      </c>
      <c r="G62" s="54"/>
      <c r="H62" s="54">
        <f>F62+G62</f>
        <v>3788322.62</v>
      </c>
      <c r="I62" s="54">
        <v>5146722.03</v>
      </c>
      <c r="J62" s="54"/>
      <c r="K62" s="54">
        <f>I62+J62</f>
        <v>5146722.03</v>
      </c>
    </row>
    <row r="63" spans="1:11" s="22" customFormat="1" ht="48">
      <c r="A63" s="28" t="s">
        <v>115</v>
      </c>
      <c r="B63" s="23" t="s">
        <v>116</v>
      </c>
      <c r="C63" s="27">
        <v>52060</v>
      </c>
      <c r="D63" s="27"/>
      <c r="E63" s="54">
        <f>C63+D63</f>
        <v>52060</v>
      </c>
      <c r="F63" s="54">
        <v>54142.400000000001</v>
      </c>
      <c r="G63" s="54">
        <v>0</v>
      </c>
      <c r="H63" s="54">
        <f>F63+G63</f>
        <v>54142.400000000001</v>
      </c>
      <c r="I63" s="54">
        <v>56308.1</v>
      </c>
      <c r="J63" s="54">
        <v>0</v>
      </c>
      <c r="K63" s="54">
        <f>I63+J63</f>
        <v>56308.1</v>
      </c>
    </row>
    <row r="64" spans="1:11" s="22" customFormat="1">
      <c r="A64" s="24" t="s">
        <v>117</v>
      </c>
      <c r="B64" s="20" t="s">
        <v>118</v>
      </c>
      <c r="C64" s="21">
        <f t="shared" ref="C64:K64" si="23">SUM(C65:C87)</f>
        <v>3354461.3500000006</v>
      </c>
      <c r="D64" s="21">
        <f t="shared" si="23"/>
        <v>0</v>
      </c>
      <c r="E64" s="53">
        <f t="shared" si="23"/>
        <v>3354461.3500000006</v>
      </c>
      <c r="F64" s="53">
        <f t="shared" si="23"/>
        <v>2719854.1599999997</v>
      </c>
      <c r="G64" s="53">
        <f t="shared" si="23"/>
        <v>0</v>
      </c>
      <c r="H64" s="53">
        <f t="shared" si="23"/>
        <v>2719854.1599999997</v>
      </c>
      <c r="I64" s="53">
        <f t="shared" si="23"/>
        <v>2719904.1599999997</v>
      </c>
      <c r="J64" s="53">
        <f t="shared" si="23"/>
        <v>0</v>
      </c>
      <c r="K64" s="53">
        <f t="shared" si="23"/>
        <v>2719904.1599999997</v>
      </c>
    </row>
    <row r="65" spans="1:11" s="22" customFormat="1" ht="44.25" customHeight="1">
      <c r="A65" s="28" t="s">
        <v>119</v>
      </c>
      <c r="B65" s="32" t="s">
        <v>120</v>
      </c>
      <c r="C65" s="27">
        <v>14111</v>
      </c>
      <c r="D65" s="27"/>
      <c r="E65" s="54">
        <f t="shared" ref="E65:E87" si="24">C65+D65</f>
        <v>14111</v>
      </c>
      <c r="F65" s="54">
        <v>14111</v>
      </c>
      <c r="G65" s="54"/>
      <c r="H65" s="54">
        <f t="shared" ref="H65:H87" si="25">F65+G65</f>
        <v>14111</v>
      </c>
      <c r="I65" s="54">
        <v>14111</v>
      </c>
      <c r="J65" s="54"/>
      <c r="K65" s="54">
        <f t="shared" ref="K65:K87" si="26">I65+J65</f>
        <v>14111</v>
      </c>
    </row>
    <row r="66" spans="1:11" s="22" customFormat="1" ht="48">
      <c r="A66" s="28" t="s">
        <v>121</v>
      </c>
      <c r="B66" s="32" t="s">
        <v>122</v>
      </c>
      <c r="C66" s="27">
        <v>120867</v>
      </c>
      <c r="D66" s="30"/>
      <c r="E66" s="54">
        <f t="shared" si="24"/>
        <v>120867</v>
      </c>
      <c r="F66" s="54">
        <v>120867</v>
      </c>
      <c r="G66" s="56"/>
      <c r="H66" s="54">
        <f t="shared" si="25"/>
        <v>120867</v>
      </c>
      <c r="I66" s="54">
        <v>120867</v>
      </c>
      <c r="J66" s="56"/>
      <c r="K66" s="54">
        <f t="shared" si="26"/>
        <v>120867</v>
      </c>
    </row>
    <row r="67" spans="1:11" s="22" customFormat="1" ht="48">
      <c r="A67" s="28" t="s">
        <v>123</v>
      </c>
      <c r="B67" s="32" t="s">
        <v>124</v>
      </c>
      <c r="C67" s="27">
        <v>11085</v>
      </c>
      <c r="D67" s="30"/>
      <c r="E67" s="54">
        <f t="shared" si="24"/>
        <v>11085</v>
      </c>
      <c r="F67" s="54">
        <v>11085</v>
      </c>
      <c r="G67" s="56"/>
      <c r="H67" s="54">
        <f t="shared" si="25"/>
        <v>11085</v>
      </c>
      <c r="I67" s="54">
        <v>11085</v>
      </c>
      <c r="J67" s="56"/>
      <c r="K67" s="54">
        <f t="shared" si="26"/>
        <v>11085</v>
      </c>
    </row>
    <row r="68" spans="1:11" s="22" customFormat="1" ht="36">
      <c r="A68" s="28" t="s">
        <v>125</v>
      </c>
      <c r="B68" s="32" t="s">
        <v>126</v>
      </c>
      <c r="C68" s="27">
        <v>6670</v>
      </c>
      <c r="D68" s="30"/>
      <c r="E68" s="54">
        <f t="shared" si="24"/>
        <v>6670</v>
      </c>
      <c r="F68" s="54">
        <v>6670</v>
      </c>
      <c r="G68" s="56"/>
      <c r="H68" s="54">
        <f t="shared" si="25"/>
        <v>6670</v>
      </c>
      <c r="I68" s="54">
        <v>6670</v>
      </c>
      <c r="J68" s="56"/>
      <c r="K68" s="54">
        <f t="shared" si="26"/>
        <v>6670</v>
      </c>
    </row>
    <row r="69" spans="1:11" s="22" customFormat="1" ht="47.25" customHeight="1">
      <c r="A69" s="28" t="s">
        <v>127</v>
      </c>
      <c r="B69" s="32" t="s">
        <v>128</v>
      </c>
      <c r="C69" s="27">
        <v>2222</v>
      </c>
      <c r="D69" s="30"/>
      <c r="E69" s="54">
        <f t="shared" si="24"/>
        <v>2222</v>
      </c>
      <c r="F69" s="54">
        <v>2222</v>
      </c>
      <c r="G69" s="56"/>
      <c r="H69" s="54">
        <f t="shared" si="25"/>
        <v>2222</v>
      </c>
      <c r="I69" s="54">
        <v>2222</v>
      </c>
      <c r="J69" s="56"/>
      <c r="K69" s="54">
        <f t="shared" si="26"/>
        <v>2222</v>
      </c>
    </row>
    <row r="70" spans="1:11" s="22" customFormat="1" ht="48">
      <c r="A70" s="28" t="s">
        <v>129</v>
      </c>
      <c r="B70" s="32" t="s">
        <v>130</v>
      </c>
      <c r="C70" s="27">
        <v>500</v>
      </c>
      <c r="D70" s="30"/>
      <c r="E70" s="54">
        <f t="shared" si="24"/>
        <v>500</v>
      </c>
      <c r="F70" s="54">
        <v>500</v>
      </c>
      <c r="G70" s="56"/>
      <c r="H70" s="54">
        <f t="shared" si="25"/>
        <v>500</v>
      </c>
      <c r="I70" s="54">
        <v>500</v>
      </c>
      <c r="J70" s="56"/>
      <c r="K70" s="54">
        <f t="shared" si="26"/>
        <v>500</v>
      </c>
    </row>
    <row r="71" spans="1:11" s="22" customFormat="1" ht="36" hidden="1">
      <c r="A71" s="28" t="s">
        <v>131</v>
      </c>
      <c r="B71" s="32" t="s">
        <v>132</v>
      </c>
      <c r="C71" s="27">
        <v>0</v>
      </c>
      <c r="D71" s="30"/>
      <c r="E71" s="54">
        <f t="shared" si="24"/>
        <v>0</v>
      </c>
      <c r="F71" s="54">
        <v>0</v>
      </c>
      <c r="G71" s="56"/>
      <c r="H71" s="54">
        <f t="shared" si="25"/>
        <v>0</v>
      </c>
      <c r="I71" s="54">
        <v>0</v>
      </c>
      <c r="J71" s="56"/>
      <c r="K71" s="54">
        <f t="shared" si="26"/>
        <v>0</v>
      </c>
    </row>
    <row r="72" spans="1:11" s="22" customFormat="1" ht="41.25" customHeight="1">
      <c r="A72" s="28" t="s">
        <v>133</v>
      </c>
      <c r="B72" s="32" t="s">
        <v>134</v>
      </c>
      <c r="C72" s="27">
        <v>5000</v>
      </c>
      <c r="D72" s="30"/>
      <c r="E72" s="54">
        <f t="shared" si="24"/>
        <v>5000</v>
      </c>
      <c r="F72" s="54">
        <v>5000</v>
      </c>
      <c r="G72" s="56"/>
      <c r="H72" s="54">
        <f t="shared" si="25"/>
        <v>5000</v>
      </c>
      <c r="I72" s="54">
        <v>5000</v>
      </c>
      <c r="J72" s="56"/>
      <c r="K72" s="54">
        <f t="shared" si="26"/>
        <v>5000</v>
      </c>
    </row>
    <row r="73" spans="1:11" s="22" customFormat="1" ht="48">
      <c r="A73" s="28" t="s">
        <v>135</v>
      </c>
      <c r="B73" s="32" t="s">
        <v>136</v>
      </c>
      <c r="C73" s="27">
        <v>105750</v>
      </c>
      <c r="D73" s="30"/>
      <c r="E73" s="54">
        <f t="shared" si="24"/>
        <v>105750</v>
      </c>
      <c r="F73" s="54">
        <v>105750</v>
      </c>
      <c r="G73" s="56"/>
      <c r="H73" s="54">
        <f t="shared" si="25"/>
        <v>105750</v>
      </c>
      <c r="I73" s="54">
        <v>105750</v>
      </c>
      <c r="J73" s="56"/>
      <c r="K73" s="54">
        <f t="shared" si="26"/>
        <v>105750</v>
      </c>
    </row>
    <row r="74" spans="1:11" s="22" customFormat="1" ht="60">
      <c r="A74" s="28" t="s">
        <v>137</v>
      </c>
      <c r="B74" s="32" t="s">
        <v>138</v>
      </c>
      <c r="C74" s="27">
        <v>12570</v>
      </c>
      <c r="D74" s="30"/>
      <c r="E74" s="54">
        <f t="shared" si="24"/>
        <v>12570</v>
      </c>
      <c r="F74" s="54">
        <v>12570</v>
      </c>
      <c r="G74" s="56"/>
      <c r="H74" s="54">
        <f t="shared" si="25"/>
        <v>12570</v>
      </c>
      <c r="I74" s="54">
        <v>12570</v>
      </c>
      <c r="J74" s="56"/>
      <c r="K74" s="54">
        <f t="shared" si="26"/>
        <v>12570</v>
      </c>
    </row>
    <row r="75" spans="1:11" s="22" customFormat="1" ht="60">
      <c r="A75" s="28" t="s">
        <v>139</v>
      </c>
      <c r="B75" s="32" t="s">
        <v>140</v>
      </c>
      <c r="C75" s="27">
        <v>25000</v>
      </c>
      <c r="D75" s="30"/>
      <c r="E75" s="54">
        <f t="shared" si="24"/>
        <v>25000</v>
      </c>
      <c r="F75" s="54">
        <v>25000</v>
      </c>
      <c r="G75" s="56"/>
      <c r="H75" s="54">
        <f t="shared" si="25"/>
        <v>25000</v>
      </c>
      <c r="I75" s="54">
        <v>25000</v>
      </c>
      <c r="J75" s="56"/>
      <c r="K75" s="54">
        <f t="shared" si="26"/>
        <v>25000</v>
      </c>
    </row>
    <row r="76" spans="1:11" s="22" customFormat="1" ht="108">
      <c r="A76" s="28" t="s">
        <v>141</v>
      </c>
      <c r="B76" s="32" t="s">
        <v>142</v>
      </c>
      <c r="C76" s="27">
        <v>10000</v>
      </c>
      <c r="D76" s="30"/>
      <c r="E76" s="54">
        <f t="shared" si="24"/>
        <v>10000</v>
      </c>
      <c r="F76" s="54">
        <v>10000</v>
      </c>
      <c r="G76" s="56"/>
      <c r="H76" s="54">
        <f t="shared" si="25"/>
        <v>10000</v>
      </c>
      <c r="I76" s="54">
        <v>10000</v>
      </c>
      <c r="J76" s="56"/>
      <c r="K76" s="54">
        <f t="shared" si="26"/>
        <v>10000</v>
      </c>
    </row>
    <row r="77" spans="1:11" s="22" customFormat="1" ht="48">
      <c r="A77" s="28" t="s">
        <v>143</v>
      </c>
      <c r="B77" s="32" t="s">
        <v>144</v>
      </c>
      <c r="C77" s="27">
        <v>9624</v>
      </c>
      <c r="D77" s="30"/>
      <c r="E77" s="54">
        <f t="shared" si="24"/>
        <v>9624</v>
      </c>
      <c r="F77" s="54">
        <v>9624</v>
      </c>
      <c r="G77" s="56"/>
      <c r="H77" s="54">
        <f t="shared" si="25"/>
        <v>9624</v>
      </c>
      <c r="I77" s="54">
        <v>9624</v>
      </c>
      <c r="J77" s="56"/>
      <c r="K77" s="54">
        <f t="shared" si="26"/>
        <v>9624</v>
      </c>
    </row>
    <row r="78" spans="1:11" s="22" customFormat="1" ht="43.5" customHeight="1">
      <c r="A78" s="28" t="s">
        <v>145</v>
      </c>
      <c r="B78" s="32" t="s">
        <v>146</v>
      </c>
      <c r="C78" s="27">
        <v>227936</v>
      </c>
      <c r="D78" s="30"/>
      <c r="E78" s="54">
        <f t="shared" si="24"/>
        <v>227936</v>
      </c>
      <c r="F78" s="54">
        <v>227936</v>
      </c>
      <c r="G78" s="56"/>
      <c r="H78" s="54">
        <f t="shared" si="25"/>
        <v>227936</v>
      </c>
      <c r="I78" s="54">
        <v>227936</v>
      </c>
      <c r="J78" s="56"/>
      <c r="K78" s="54">
        <f t="shared" si="26"/>
        <v>227936</v>
      </c>
    </row>
    <row r="79" spans="1:11" s="22" customFormat="1" ht="39.75" customHeight="1">
      <c r="A79" s="28" t="s">
        <v>147</v>
      </c>
      <c r="B79" s="33" t="s">
        <v>148</v>
      </c>
      <c r="C79" s="27">
        <v>100000</v>
      </c>
      <c r="D79" s="30"/>
      <c r="E79" s="54">
        <f t="shared" si="24"/>
        <v>100000</v>
      </c>
      <c r="F79" s="54">
        <v>0</v>
      </c>
      <c r="G79" s="56"/>
      <c r="H79" s="54">
        <f t="shared" si="25"/>
        <v>0</v>
      </c>
      <c r="I79" s="54">
        <v>0</v>
      </c>
      <c r="J79" s="56"/>
      <c r="K79" s="54">
        <f t="shared" si="26"/>
        <v>0</v>
      </c>
    </row>
    <row r="80" spans="1:11" s="22" customFormat="1" ht="48">
      <c r="A80" s="28" t="s">
        <v>149</v>
      </c>
      <c r="B80" s="32" t="s">
        <v>150</v>
      </c>
      <c r="C80" s="27">
        <v>439436</v>
      </c>
      <c r="D80" s="30"/>
      <c r="E80" s="54">
        <f t="shared" si="24"/>
        <v>439436</v>
      </c>
      <c r="F80" s="54">
        <v>439436</v>
      </c>
      <c r="G80" s="56"/>
      <c r="H80" s="54">
        <f t="shared" si="25"/>
        <v>439436</v>
      </c>
      <c r="I80" s="54">
        <v>439436</v>
      </c>
      <c r="J80" s="56"/>
      <c r="K80" s="54">
        <f t="shared" si="26"/>
        <v>439436</v>
      </c>
    </row>
    <row r="81" spans="1:11" s="22" customFormat="1" ht="24">
      <c r="A81" s="28" t="s">
        <v>151</v>
      </c>
      <c r="B81" s="32" t="s">
        <v>152</v>
      </c>
      <c r="C81" s="27">
        <v>50000</v>
      </c>
      <c r="D81" s="30"/>
      <c r="E81" s="54">
        <f t="shared" si="24"/>
        <v>50000</v>
      </c>
      <c r="F81" s="54">
        <v>50000</v>
      </c>
      <c r="G81" s="56"/>
      <c r="H81" s="54">
        <f t="shared" si="25"/>
        <v>50000</v>
      </c>
      <c r="I81" s="54">
        <v>50000</v>
      </c>
      <c r="J81" s="56"/>
      <c r="K81" s="54">
        <f t="shared" si="26"/>
        <v>50000</v>
      </c>
    </row>
    <row r="82" spans="1:11" s="22" customFormat="1" ht="39.75" customHeight="1">
      <c r="A82" s="26" t="s">
        <v>153</v>
      </c>
      <c r="B82" s="23" t="s">
        <v>154</v>
      </c>
      <c r="C82" s="27">
        <v>20000</v>
      </c>
      <c r="D82" s="30"/>
      <c r="E82" s="54">
        <f t="shared" si="24"/>
        <v>20000</v>
      </c>
      <c r="F82" s="54">
        <v>20000</v>
      </c>
      <c r="G82" s="56"/>
      <c r="H82" s="54">
        <f t="shared" si="25"/>
        <v>20000</v>
      </c>
      <c r="I82" s="54">
        <v>20000</v>
      </c>
      <c r="J82" s="56"/>
      <c r="K82" s="54">
        <f t="shared" si="26"/>
        <v>20000</v>
      </c>
    </row>
    <row r="83" spans="1:11" s="22" customFormat="1" ht="36">
      <c r="A83" s="26" t="s">
        <v>155</v>
      </c>
      <c r="B83" s="23" t="s">
        <v>156</v>
      </c>
      <c r="C83" s="27">
        <v>1036879.78</v>
      </c>
      <c r="D83" s="30"/>
      <c r="E83" s="54">
        <f t="shared" si="24"/>
        <v>1036879.78</v>
      </c>
      <c r="F83" s="54">
        <v>1078354.97</v>
      </c>
      <c r="G83" s="56"/>
      <c r="H83" s="54">
        <f t="shared" si="25"/>
        <v>1078354.97</v>
      </c>
      <c r="I83" s="54">
        <v>1078354.97</v>
      </c>
      <c r="J83" s="56"/>
      <c r="K83" s="54">
        <f t="shared" si="26"/>
        <v>1078354.97</v>
      </c>
    </row>
    <row r="84" spans="1:11" s="22" customFormat="1" ht="40.5" customHeight="1">
      <c r="A84" s="28" t="s">
        <v>157</v>
      </c>
      <c r="B84" s="23" t="s">
        <v>158</v>
      </c>
      <c r="C84" s="27">
        <v>889829.14</v>
      </c>
      <c r="D84" s="27"/>
      <c r="E84" s="54">
        <f t="shared" si="24"/>
        <v>889829.14</v>
      </c>
      <c r="F84" s="54">
        <v>575728.18999999994</v>
      </c>
      <c r="G84" s="54">
        <v>0</v>
      </c>
      <c r="H84" s="54">
        <f t="shared" si="25"/>
        <v>575728.18999999994</v>
      </c>
      <c r="I84" s="54">
        <v>575778.18999999994</v>
      </c>
      <c r="J84" s="54"/>
      <c r="K84" s="54">
        <f t="shared" si="26"/>
        <v>575778.18999999994</v>
      </c>
    </row>
    <row r="85" spans="1:11" s="22" customFormat="1" ht="72">
      <c r="A85" s="28" t="s">
        <v>159</v>
      </c>
      <c r="B85" s="23" t="s">
        <v>160</v>
      </c>
      <c r="C85" s="27">
        <v>1000</v>
      </c>
      <c r="D85" s="30"/>
      <c r="E85" s="54">
        <f t="shared" si="24"/>
        <v>1000</v>
      </c>
      <c r="F85" s="54">
        <v>0</v>
      </c>
      <c r="G85" s="56"/>
      <c r="H85" s="54">
        <f t="shared" si="25"/>
        <v>0</v>
      </c>
      <c r="I85" s="54">
        <v>0</v>
      </c>
      <c r="J85" s="56"/>
      <c r="K85" s="54">
        <f t="shared" si="26"/>
        <v>0</v>
      </c>
    </row>
    <row r="86" spans="1:11" s="22" customFormat="1" ht="37.5" customHeight="1">
      <c r="A86" s="28" t="s">
        <v>161</v>
      </c>
      <c r="B86" s="33" t="s">
        <v>162</v>
      </c>
      <c r="C86" s="27">
        <v>265981.43</v>
      </c>
      <c r="D86" s="30"/>
      <c r="E86" s="54">
        <f t="shared" si="24"/>
        <v>265981.43</v>
      </c>
      <c r="F86" s="54">
        <v>5000</v>
      </c>
      <c r="G86" s="56"/>
      <c r="H86" s="54">
        <f t="shared" si="25"/>
        <v>5000</v>
      </c>
      <c r="I86" s="54">
        <v>5000</v>
      </c>
      <c r="J86" s="56"/>
      <c r="K86" s="54">
        <f t="shared" si="26"/>
        <v>5000</v>
      </c>
    </row>
    <row r="87" spans="1:11" s="22" customFormat="1" ht="37.5" hidden="1" customHeight="1">
      <c r="A87" s="28" t="s">
        <v>163</v>
      </c>
      <c r="B87" s="33" t="s">
        <v>164</v>
      </c>
      <c r="C87" s="27">
        <v>0</v>
      </c>
      <c r="D87" s="30"/>
      <c r="E87" s="54">
        <f t="shared" si="24"/>
        <v>0</v>
      </c>
      <c r="F87" s="54">
        <v>0</v>
      </c>
      <c r="G87" s="56"/>
      <c r="H87" s="54">
        <f t="shared" si="25"/>
        <v>0</v>
      </c>
      <c r="I87" s="54">
        <v>0</v>
      </c>
      <c r="J87" s="56"/>
      <c r="K87" s="54">
        <f t="shared" si="26"/>
        <v>0</v>
      </c>
    </row>
    <row r="88" spans="1:11" s="22" customFormat="1">
      <c r="A88" s="28" t="s">
        <v>165</v>
      </c>
      <c r="B88" s="20" t="s">
        <v>166</v>
      </c>
      <c r="C88" s="21">
        <f t="shared" ref="C88:K88" si="27">C91+C89</f>
        <v>98619.56</v>
      </c>
      <c r="D88" s="21">
        <f t="shared" si="27"/>
        <v>0</v>
      </c>
      <c r="E88" s="53">
        <f t="shared" si="27"/>
        <v>98619.56</v>
      </c>
      <c r="F88" s="53">
        <f t="shared" si="27"/>
        <v>0</v>
      </c>
      <c r="G88" s="53">
        <f t="shared" si="27"/>
        <v>0</v>
      </c>
      <c r="H88" s="53">
        <f t="shared" si="27"/>
        <v>0</v>
      </c>
      <c r="I88" s="53">
        <f t="shared" si="27"/>
        <v>0</v>
      </c>
      <c r="J88" s="53">
        <f t="shared" si="27"/>
        <v>0</v>
      </c>
      <c r="K88" s="53">
        <f t="shared" si="27"/>
        <v>0</v>
      </c>
    </row>
    <row r="89" spans="1:11" s="22" customFormat="1">
      <c r="A89" s="28" t="s">
        <v>167</v>
      </c>
      <c r="B89" s="23" t="s">
        <v>168</v>
      </c>
      <c r="C89" s="27">
        <f t="shared" ref="C89:K89" si="28">C90</f>
        <v>98619.56</v>
      </c>
      <c r="D89" s="27">
        <f t="shared" si="28"/>
        <v>0</v>
      </c>
      <c r="E89" s="54">
        <f t="shared" si="28"/>
        <v>98619.56</v>
      </c>
      <c r="F89" s="54">
        <f t="shared" si="28"/>
        <v>0</v>
      </c>
      <c r="G89" s="54">
        <f t="shared" si="28"/>
        <v>0</v>
      </c>
      <c r="H89" s="54">
        <f t="shared" si="28"/>
        <v>0</v>
      </c>
      <c r="I89" s="54">
        <f t="shared" si="28"/>
        <v>0</v>
      </c>
      <c r="J89" s="54">
        <f t="shared" si="28"/>
        <v>0</v>
      </c>
      <c r="K89" s="54">
        <f t="shared" si="28"/>
        <v>0</v>
      </c>
    </row>
    <row r="90" spans="1:11" s="22" customFormat="1">
      <c r="A90" s="28" t="s">
        <v>169</v>
      </c>
      <c r="B90" s="23" t="s">
        <v>170</v>
      </c>
      <c r="C90" s="27">
        <v>98619.56</v>
      </c>
      <c r="D90" s="27"/>
      <c r="E90" s="54">
        <f>C90+D90</f>
        <v>98619.56</v>
      </c>
      <c r="F90" s="54"/>
      <c r="G90" s="54"/>
      <c r="H90" s="54">
        <f>H91</f>
        <v>0</v>
      </c>
      <c r="I90" s="54"/>
      <c r="J90" s="54"/>
      <c r="K90" s="54">
        <f>K91</f>
        <v>0</v>
      </c>
    </row>
    <row r="91" spans="1:11" s="22" customFormat="1" hidden="1">
      <c r="A91" s="28" t="s">
        <v>171</v>
      </c>
      <c r="B91" s="23" t="s">
        <v>172</v>
      </c>
      <c r="C91" s="27">
        <f>C92</f>
        <v>0</v>
      </c>
      <c r="D91" s="27">
        <f>D92</f>
        <v>0</v>
      </c>
      <c r="E91" s="54">
        <f>C91+D91</f>
        <v>0</v>
      </c>
      <c r="F91" s="54"/>
      <c r="G91" s="54"/>
      <c r="H91" s="54">
        <f>F91+G91</f>
        <v>0</v>
      </c>
      <c r="I91" s="54"/>
      <c r="J91" s="54"/>
      <c r="K91" s="54">
        <f>K92</f>
        <v>0</v>
      </c>
    </row>
    <row r="92" spans="1:11" s="22" customFormat="1" hidden="1">
      <c r="A92" s="28" t="s">
        <v>173</v>
      </c>
      <c r="B92" s="23" t="s">
        <v>174</v>
      </c>
      <c r="C92" s="30">
        <v>0</v>
      </c>
      <c r="D92" s="30"/>
      <c r="E92" s="54">
        <f>C92+D92</f>
        <v>0</v>
      </c>
      <c r="F92" s="56">
        <v>0</v>
      </c>
      <c r="G92" s="56">
        <v>0</v>
      </c>
      <c r="H92" s="54">
        <f>F92+G92</f>
        <v>0</v>
      </c>
      <c r="I92" s="56">
        <v>0</v>
      </c>
      <c r="J92" s="56">
        <v>0</v>
      </c>
      <c r="K92" s="54">
        <f>I92+J92</f>
        <v>0</v>
      </c>
    </row>
    <row r="93" spans="1:11" s="22" customFormat="1">
      <c r="A93" s="34" t="s">
        <v>175</v>
      </c>
      <c r="B93" s="35" t="s">
        <v>176</v>
      </c>
      <c r="C93" s="21">
        <f t="shared" ref="C93:K93" si="29">C94+C142+C145+C148+C152</f>
        <v>4091455153.6499996</v>
      </c>
      <c r="D93" s="21">
        <f t="shared" si="29"/>
        <v>0</v>
      </c>
      <c r="E93" s="53">
        <f t="shared" si="29"/>
        <v>4091455153.6499996</v>
      </c>
      <c r="F93" s="53">
        <f t="shared" si="29"/>
        <v>4068032489.3900003</v>
      </c>
      <c r="G93" s="53">
        <f t="shared" si="29"/>
        <v>0</v>
      </c>
      <c r="H93" s="53">
        <f t="shared" si="29"/>
        <v>4068032489.3900003</v>
      </c>
      <c r="I93" s="53">
        <f t="shared" si="29"/>
        <v>2562900015.4700003</v>
      </c>
      <c r="J93" s="53">
        <f t="shared" si="29"/>
        <v>0</v>
      </c>
      <c r="K93" s="53">
        <f t="shared" si="29"/>
        <v>2562900015.4700003</v>
      </c>
    </row>
    <row r="94" spans="1:11" s="22" customFormat="1" ht="24">
      <c r="A94" s="36" t="s">
        <v>177</v>
      </c>
      <c r="B94" s="37" t="s">
        <v>178</v>
      </c>
      <c r="C94" s="38">
        <f t="shared" ref="C94:K94" si="30">C95+C100+C124+C133</f>
        <v>4091455153.6499996</v>
      </c>
      <c r="D94" s="38">
        <f t="shared" si="30"/>
        <v>0</v>
      </c>
      <c r="E94" s="57">
        <f t="shared" si="30"/>
        <v>4091455153.6499996</v>
      </c>
      <c r="F94" s="57">
        <f t="shared" si="30"/>
        <v>4068032489.3900003</v>
      </c>
      <c r="G94" s="57">
        <f t="shared" si="30"/>
        <v>0</v>
      </c>
      <c r="H94" s="57">
        <f t="shared" si="30"/>
        <v>4068032489.3900003</v>
      </c>
      <c r="I94" s="57">
        <f t="shared" si="30"/>
        <v>2562900015.4700003</v>
      </c>
      <c r="J94" s="57">
        <f t="shared" si="30"/>
        <v>0</v>
      </c>
      <c r="K94" s="57">
        <f t="shared" si="30"/>
        <v>2562900015.4700003</v>
      </c>
    </row>
    <row r="95" spans="1:11" s="41" customFormat="1">
      <c r="A95" s="36" t="s">
        <v>179</v>
      </c>
      <c r="B95" s="39" t="s">
        <v>180</v>
      </c>
      <c r="C95" s="40">
        <f t="shared" ref="C95:K95" si="31">SUM(C96:C99)</f>
        <v>720428357</v>
      </c>
      <c r="D95" s="27">
        <f t="shared" si="31"/>
        <v>0</v>
      </c>
      <c r="E95" s="54">
        <f t="shared" si="31"/>
        <v>720428357</v>
      </c>
      <c r="F95" s="54">
        <f t="shared" si="31"/>
        <v>515141877</v>
      </c>
      <c r="G95" s="54">
        <f t="shared" si="31"/>
        <v>0</v>
      </c>
      <c r="H95" s="54">
        <f t="shared" si="31"/>
        <v>515141877</v>
      </c>
      <c r="I95" s="54">
        <f t="shared" si="31"/>
        <v>378391929</v>
      </c>
      <c r="J95" s="54">
        <f t="shared" si="31"/>
        <v>0</v>
      </c>
      <c r="K95" s="54">
        <f t="shared" si="31"/>
        <v>378391929</v>
      </c>
    </row>
    <row r="96" spans="1:11" s="41" customFormat="1" ht="28.5" customHeight="1">
      <c r="A96" s="36" t="s">
        <v>181</v>
      </c>
      <c r="B96" s="39" t="s">
        <v>182</v>
      </c>
      <c r="C96" s="40">
        <v>231025357</v>
      </c>
      <c r="D96" s="27"/>
      <c r="E96" s="54">
        <f>C96+D96</f>
        <v>231025357</v>
      </c>
      <c r="F96" s="54">
        <v>125401479</v>
      </c>
      <c r="G96" s="54"/>
      <c r="H96" s="54">
        <f>F96+G96</f>
        <v>125401479</v>
      </c>
      <c r="I96" s="54">
        <v>0</v>
      </c>
      <c r="J96" s="54"/>
      <c r="K96" s="54">
        <f>I96+J96</f>
        <v>0</v>
      </c>
    </row>
    <row r="97" spans="1:11" s="41" customFormat="1" ht="18" customHeight="1">
      <c r="A97" s="36" t="s">
        <v>183</v>
      </c>
      <c r="B97" s="39" t="s">
        <v>184</v>
      </c>
      <c r="C97" s="40">
        <v>0</v>
      </c>
      <c r="D97" s="27"/>
      <c r="E97" s="54">
        <f>C97+D97</f>
        <v>0</v>
      </c>
      <c r="F97" s="54">
        <v>12780398</v>
      </c>
      <c r="G97" s="54"/>
      <c r="H97" s="54">
        <f>F97+G97</f>
        <v>12780398</v>
      </c>
      <c r="I97" s="54">
        <v>35809929</v>
      </c>
      <c r="J97" s="54"/>
      <c r="K97" s="54">
        <f>I97+J97</f>
        <v>35809929</v>
      </c>
    </row>
    <row r="98" spans="1:11" s="41" customFormat="1" ht="25.5" customHeight="1">
      <c r="A98" s="36" t="s">
        <v>185</v>
      </c>
      <c r="B98" s="39" t="s">
        <v>186</v>
      </c>
      <c r="C98" s="40">
        <v>489403000</v>
      </c>
      <c r="D98" s="30"/>
      <c r="E98" s="54">
        <f>C98+D98</f>
        <v>489403000</v>
      </c>
      <c r="F98" s="54">
        <v>376960000</v>
      </c>
      <c r="G98" s="56">
        <v>0</v>
      </c>
      <c r="H98" s="54">
        <f>F98+G98</f>
        <v>376960000</v>
      </c>
      <c r="I98" s="54">
        <v>342582000</v>
      </c>
      <c r="J98" s="56"/>
      <c r="K98" s="54">
        <f>I98+J98</f>
        <v>342582000</v>
      </c>
    </row>
    <row r="99" spans="1:11" s="41" customFormat="1" ht="25.5" hidden="1" customHeight="1">
      <c r="A99" s="36" t="s">
        <v>187</v>
      </c>
      <c r="B99" s="39" t="s">
        <v>188</v>
      </c>
      <c r="C99" s="40"/>
      <c r="D99" s="30"/>
      <c r="E99" s="54">
        <f>C99+D99</f>
        <v>0</v>
      </c>
      <c r="F99" s="54"/>
      <c r="G99" s="56"/>
      <c r="H99" s="54"/>
      <c r="I99" s="54"/>
      <c r="J99" s="56"/>
      <c r="K99" s="54"/>
    </row>
    <row r="100" spans="1:11" s="22" customFormat="1">
      <c r="A100" s="36" t="s">
        <v>189</v>
      </c>
      <c r="B100" s="37" t="s">
        <v>190</v>
      </c>
      <c r="C100" s="27">
        <f>SUM(C101:C123)</f>
        <v>1417811855.6099999</v>
      </c>
      <c r="D100" s="27">
        <f t="shared" ref="D100:K100" si="32">SUM(D101:D123)</f>
        <v>0</v>
      </c>
      <c r="E100" s="54">
        <f t="shared" si="32"/>
        <v>1417811855.6099999</v>
      </c>
      <c r="F100" s="54">
        <f t="shared" si="32"/>
        <v>1593557539.5500002</v>
      </c>
      <c r="G100" s="54">
        <f t="shared" si="32"/>
        <v>0</v>
      </c>
      <c r="H100" s="54">
        <f t="shared" si="32"/>
        <v>1593557539.5500002</v>
      </c>
      <c r="I100" s="54">
        <f t="shared" si="32"/>
        <v>220231738.03999999</v>
      </c>
      <c r="J100" s="54">
        <f t="shared" si="32"/>
        <v>0</v>
      </c>
      <c r="K100" s="54">
        <f t="shared" si="32"/>
        <v>220231738.03999999</v>
      </c>
    </row>
    <row r="101" spans="1:11" s="22" customFormat="1" ht="28.5" customHeight="1">
      <c r="A101" s="36" t="s">
        <v>191</v>
      </c>
      <c r="B101" s="39" t="s">
        <v>192</v>
      </c>
      <c r="C101" s="40">
        <v>70000000</v>
      </c>
      <c r="D101" s="27"/>
      <c r="E101" s="54">
        <f t="shared" ref="E101:E123" si="33">C101+D101</f>
        <v>70000000</v>
      </c>
      <c r="F101" s="54">
        <v>85121096.879999995</v>
      </c>
      <c r="G101" s="54"/>
      <c r="H101" s="54">
        <f t="shared" ref="H101:H123" si="34">F101+G101</f>
        <v>85121096.879999995</v>
      </c>
      <c r="I101" s="54">
        <v>0</v>
      </c>
      <c r="J101" s="54"/>
      <c r="K101" s="54">
        <f t="shared" ref="K101:K123" si="35">I101+J101</f>
        <v>0</v>
      </c>
    </row>
    <row r="102" spans="1:11" s="41" customFormat="1" ht="53.25" customHeight="1">
      <c r="A102" s="36" t="s">
        <v>193</v>
      </c>
      <c r="B102" s="39" t="s">
        <v>194</v>
      </c>
      <c r="C102" s="40"/>
      <c r="D102" s="27"/>
      <c r="E102" s="54">
        <f t="shared" si="33"/>
        <v>0</v>
      </c>
      <c r="F102" s="54"/>
      <c r="G102" s="54"/>
      <c r="H102" s="54">
        <f t="shared" si="34"/>
        <v>0</v>
      </c>
      <c r="I102" s="55">
        <v>44911671.039999999</v>
      </c>
      <c r="J102" s="54"/>
      <c r="K102" s="54">
        <f t="shared" si="35"/>
        <v>44911671.039999999</v>
      </c>
    </row>
    <row r="103" spans="1:11" s="41" customFormat="1" ht="38.25" hidden="1" customHeight="1">
      <c r="A103" s="36" t="s">
        <v>195</v>
      </c>
      <c r="B103" s="39" t="s">
        <v>196</v>
      </c>
      <c r="C103" s="40"/>
      <c r="D103" s="27"/>
      <c r="E103" s="54">
        <f t="shared" si="33"/>
        <v>0</v>
      </c>
      <c r="F103" s="54"/>
      <c r="G103" s="54"/>
      <c r="H103" s="54">
        <f t="shared" si="34"/>
        <v>0</v>
      </c>
      <c r="I103" s="54"/>
      <c r="J103" s="54"/>
      <c r="K103" s="54">
        <f t="shared" si="35"/>
        <v>0</v>
      </c>
    </row>
    <row r="104" spans="1:11" s="41" customFormat="1" ht="24" hidden="1">
      <c r="A104" s="36" t="s">
        <v>197</v>
      </c>
      <c r="B104" s="39" t="s">
        <v>198</v>
      </c>
      <c r="C104" s="40"/>
      <c r="D104" s="27"/>
      <c r="E104" s="54">
        <f t="shared" si="33"/>
        <v>0</v>
      </c>
      <c r="F104" s="54"/>
      <c r="G104" s="54"/>
      <c r="H104" s="54">
        <f t="shared" si="34"/>
        <v>0</v>
      </c>
      <c r="I104" s="54"/>
      <c r="J104" s="54"/>
      <c r="K104" s="54">
        <f t="shared" si="35"/>
        <v>0</v>
      </c>
    </row>
    <row r="105" spans="1:11" s="41" customFormat="1" ht="36" hidden="1">
      <c r="A105" s="36" t="s">
        <v>199</v>
      </c>
      <c r="B105" s="37" t="s">
        <v>200</v>
      </c>
      <c r="C105" s="40"/>
      <c r="D105" s="27"/>
      <c r="E105" s="54">
        <f t="shared" si="33"/>
        <v>0</v>
      </c>
      <c r="F105" s="54"/>
      <c r="G105" s="54"/>
      <c r="H105" s="54">
        <f t="shared" si="34"/>
        <v>0</v>
      </c>
      <c r="I105" s="54"/>
      <c r="J105" s="54"/>
      <c r="K105" s="54">
        <f t="shared" si="35"/>
        <v>0</v>
      </c>
    </row>
    <row r="106" spans="1:11" s="41" customFormat="1" ht="45" hidden="1" customHeight="1">
      <c r="A106" s="36" t="s">
        <v>201</v>
      </c>
      <c r="B106" s="37" t="s">
        <v>202</v>
      </c>
      <c r="C106" s="40"/>
      <c r="D106" s="27"/>
      <c r="E106" s="54">
        <f t="shared" si="33"/>
        <v>0</v>
      </c>
      <c r="F106" s="54"/>
      <c r="G106" s="54"/>
      <c r="H106" s="54">
        <f t="shared" si="34"/>
        <v>0</v>
      </c>
      <c r="I106" s="54"/>
      <c r="J106" s="54"/>
      <c r="K106" s="54">
        <f t="shared" si="35"/>
        <v>0</v>
      </c>
    </row>
    <row r="107" spans="1:11" s="22" customFormat="1" ht="14.25" hidden="1" customHeight="1">
      <c r="A107" s="42" t="s">
        <v>203</v>
      </c>
      <c r="B107" s="43" t="s">
        <v>204</v>
      </c>
      <c r="C107" s="27"/>
      <c r="D107" s="27"/>
      <c r="E107" s="54">
        <f t="shared" si="33"/>
        <v>0</v>
      </c>
      <c r="F107" s="54"/>
      <c r="G107" s="54"/>
      <c r="H107" s="54">
        <f t="shared" si="34"/>
        <v>0</v>
      </c>
      <c r="I107" s="54"/>
      <c r="J107" s="54"/>
      <c r="K107" s="54">
        <f t="shared" si="35"/>
        <v>0</v>
      </c>
    </row>
    <row r="108" spans="1:11" s="22" customFormat="1" ht="36" hidden="1">
      <c r="A108" s="42" t="s">
        <v>205</v>
      </c>
      <c r="B108" s="44" t="s">
        <v>206</v>
      </c>
      <c r="C108" s="27"/>
      <c r="D108" s="27"/>
      <c r="E108" s="54">
        <f t="shared" si="33"/>
        <v>0</v>
      </c>
      <c r="F108" s="54"/>
      <c r="G108" s="54"/>
      <c r="H108" s="54">
        <f t="shared" si="34"/>
        <v>0</v>
      </c>
      <c r="I108" s="54"/>
      <c r="J108" s="54"/>
      <c r="K108" s="54">
        <f t="shared" si="35"/>
        <v>0</v>
      </c>
    </row>
    <row r="109" spans="1:11" s="22" customFormat="1" ht="36" hidden="1">
      <c r="A109" s="42" t="s">
        <v>207</v>
      </c>
      <c r="B109" s="44" t="s">
        <v>208</v>
      </c>
      <c r="C109" s="27"/>
      <c r="D109" s="27"/>
      <c r="E109" s="54">
        <f t="shared" si="33"/>
        <v>0</v>
      </c>
      <c r="F109" s="54"/>
      <c r="G109" s="54"/>
      <c r="H109" s="54">
        <f t="shared" si="34"/>
        <v>0</v>
      </c>
      <c r="I109" s="54"/>
      <c r="J109" s="54"/>
      <c r="K109" s="54">
        <f t="shared" si="35"/>
        <v>0</v>
      </c>
    </row>
    <row r="110" spans="1:11" s="22" customFormat="1" ht="26.25" hidden="1" customHeight="1">
      <c r="A110" s="42" t="s">
        <v>209</v>
      </c>
      <c r="B110" s="45" t="s">
        <v>210</v>
      </c>
      <c r="C110" s="27"/>
      <c r="D110" s="27"/>
      <c r="E110" s="54">
        <f t="shared" si="33"/>
        <v>0</v>
      </c>
      <c r="F110" s="54"/>
      <c r="G110" s="54"/>
      <c r="H110" s="54">
        <f t="shared" si="34"/>
        <v>0</v>
      </c>
      <c r="I110" s="54"/>
      <c r="J110" s="54"/>
      <c r="K110" s="54">
        <f t="shared" si="35"/>
        <v>0</v>
      </c>
    </row>
    <row r="111" spans="1:11" s="22" customFormat="1" ht="39" customHeight="1">
      <c r="A111" s="42" t="s">
        <v>211</v>
      </c>
      <c r="B111" s="44" t="s">
        <v>212</v>
      </c>
      <c r="C111" s="27">
        <v>70373100</v>
      </c>
      <c r="D111" s="27"/>
      <c r="E111" s="54">
        <f t="shared" si="33"/>
        <v>70373100</v>
      </c>
      <c r="F111" s="54">
        <v>70373200</v>
      </c>
      <c r="G111" s="54"/>
      <c r="H111" s="54">
        <f t="shared" si="34"/>
        <v>70373200</v>
      </c>
      <c r="I111" s="54">
        <v>71467300</v>
      </c>
      <c r="J111" s="54"/>
      <c r="K111" s="54">
        <f t="shared" si="35"/>
        <v>71467300</v>
      </c>
    </row>
    <row r="112" spans="1:11" s="22" customFormat="1" ht="24.75" hidden="1" customHeight="1">
      <c r="A112" s="42" t="s">
        <v>213</v>
      </c>
      <c r="B112" s="44" t="s">
        <v>214</v>
      </c>
      <c r="C112" s="27"/>
      <c r="D112" s="27"/>
      <c r="E112" s="54">
        <f t="shared" si="33"/>
        <v>0</v>
      </c>
      <c r="F112" s="54"/>
      <c r="G112" s="54"/>
      <c r="H112" s="54"/>
      <c r="I112" s="54"/>
      <c r="J112" s="54"/>
      <c r="K112" s="54"/>
    </row>
    <row r="113" spans="1:11" s="22" customFormat="1" ht="24.75" customHeight="1">
      <c r="A113" s="42" t="s">
        <v>215</v>
      </c>
      <c r="B113" s="44" t="s">
        <v>216</v>
      </c>
      <c r="C113" s="27">
        <v>7904000</v>
      </c>
      <c r="D113" s="27"/>
      <c r="E113" s="54">
        <f t="shared" si="33"/>
        <v>7904000</v>
      </c>
      <c r="F113" s="54"/>
      <c r="G113" s="54"/>
      <c r="H113" s="54">
        <f t="shared" si="34"/>
        <v>0</v>
      </c>
      <c r="I113" s="54"/>
      <c r="J113" s="54"/>
      <c r="K113" s="54">
        <f t="shared" si="35"/>
        <v>0</v>
      </c>
    </row>
    <row r="114" spans="1:11" s="22" customFormat="1" ht="34.700000000000003" hidden="1" customHeight="1">
      <c r="A114" s="42" t="s">
        <v>217</v>
      </c>
      <c r="B114" s="44" t="s">
        <v>218</v>
      </c>
      <c r="C114" s="27">
        <v>0</v>
      </c>
      <c r="D114" s="27"/>
      <c r="E114" s="54">
        <f t="shared" si="33"/>
        <v>0</v>
      </c>
      <c r="F114" s="54"/>
      <c r="G114" s="54"/>
      <c r="H114" s="54">
        <f t="shared" si="34"/>
        <v>0</v>
      </c>
      <c r="I114" s="54"/>
      <c r="J114" s="54"/>
      <c r="K114" s="54">
        <f t="shared" si="35"/>
        <v>0</v>
      </c>
    </row>
    <row r="115" spans="1:11" s="22" customFormat="1" ht="38.25" customHeight="1">
      <c r="A115" s="42" t="s">
        <v>219</v>
      </c>
      <c r="B115" s="44" t="s">
        <v>220</v>
      </c>
      <c r="C115" s="27">
        <v>1163483700</v>
      </c>
      <c r="D115" s="30"/>
      <c r="E115" s="54">
        <f t="shared" si="33"/>
        <v>1163483700</v>
      </c>
      <c r="F115" s="54">
        <v>1334284700</v>
      </c>
      <c r="G115" s="56"/>
      <c r="H115" s="54">
        <f t="shared" si="34"/>
        <v>1334284700</v>
      </c>
      <c r="I115" s="54"/>
      <c r="J115" s="56"/>
      <c r="K115" s="54">
        <f t="shared" si="35"/>
        <v>0</v>
      </c>
    </row>
    <row r="116" spans="1:11" s="22" customFormat="1" ht="26.25" customHeight="1">
      <c r="A116" s="42" t="s">
        <v>221</v>
      </c>
      <c r="B116" s="44" t="s">
        <v>222</v>
      </c>
      <c r="C116" s="27">
        <v>149207.10999999999</v>
      </c>
      <c r="D116" s="27"/>
      <c r="E116" s="54">
        <f t="shared" si="33"/>
        <v>149207.10999999999</v>
      </c>
      <c r="F116" s="54">
        <v>203475.67</v>
      </c>
      <c r="G116" s="54"/>
      <c r="H116" s="54">
        <f t="shared" si="34"/>
        <v>203475.67</v>
      </c>
      <c r="I116" s="54"/>
      <c r="J116" s="54"/>
      <c r="K116" s="54">
        <f t="shared" si="35"/>
        <v>0</v>
      </c>
    </row>
    <row r="117" spans="1:11" s="22" customFormat="1" hidden="1">
      <c r="A117" s="36" t="s">
        <v>223</v>
      </c>
      <c r="B117" s="37" t="s">
        <v>224</v>
      </c>
      <c r="C117" s="27"/>
      <c r="D117" s="27"/>
      <c r="E117" s="54">
        <f t="shared" si="33"/>
        <v>0</v>
      </c>
      <c r="F117" s="54">
        <v>0</v>
      </c>
      <c r="G117" s="54"/>
      <c r="H117" s="54">
        <f t="shared" si="34"/>
        <v>0</v>
      </c>
      <c r="I117" s="54">
        <v>0</v>
      </c>
      <c r="J117" s="54"/>
      <c r="K117" s="54">
        <f t="shared" si="35"/>
        <v>0</v>
      </c>
    </row>
    <row r="118" spans="1:11" s="22" customFormat="1">
      <c r="A118" s="36" t="s">
        <v>225</v>
      </c>
      <c r="B118" s="37" t="s">
        <v>226</v>
      </c>
      <c r="C118" s="27">
        <v>2716281.5</v>
      </c>
      <c r="D118" s="27"/>
      <c r="E118" s="54">
        <f t="shared" si="33"/>
        <v>2716281.5</v>
      </c>
      <c r="F118" s="54"/>
      <c r="G118" s="54"/>
      <c r="H118" s="54">
        <f t="shared" si="34"/>
        <v>0</v>
      </c>
      <c r="I118" s="54"/>
      <c r="J118" s="54"/>
      <c r="K118" s="54">
        <f t="shared" si="35"/>
        <v>0</v>
      </c>
    </row>
    <row r="119" spans="1:11" s="22" customFormat="1" ht="39.75" hidden="1" customHeight="1">
      <c r="A119" s="36" t="s">
        <v>227</v>
      </c>
      <c r="B119" s="39" t="s">
        <v>228</v>
      </c>
      <c r="C119" s="27"/>
      <c r="D119" s="27"/>
      <c r="E119" s="54">
        <f t="shared" si="33"/>
        <v>0</v>
      </c>
      <c r="F119" s="54"/>
      <c r="G119" s="54"/>
      <c r="H119" s="54">
        <f t="shared" si="34"/>
        <v>0</v>
      </c>
      <c r="I119" s="54"/>
      <c r="J119" s="54"/>
      <c r="K119" s="54">
        <f t="shared" si="35"/>
        <v>0</v>
      </c>
    </row>
    <row r="120" spans="1:11" s="22" customFormat="1" ht="27" hidden="1" customHeight="1">
      <c r="A120" s="36" t="s">
        <v>229</v>
      </c>
      <c r="B120" s="39" t="s">
        <v>230</v>
      </c>
      <c r="C120" s="27"/>
      <c r="D120" s="27"/>
      <c r="E120" s="54">
        <f t="shared" si="33"/>
        <v>0</v>
      </c>
      <c r="F120" s="54"/>
      <c r="G120" s="54"/>
      <c r="H120" s="54">
        <f t="shared" si="34"/>
        <v>0</v>
      </c>
      <c r="I120" s="54"/>
      <c r="J120" s="54"/>
      <c r="K120" s="54">
        <f t="shared" si="35"/>
        <v>0</v>
      </c>
    </row>
    <row r="121" spans="1:11" s="22" customFormat="1" ht="27" hidden="1" customHeight="1">
      <c r="A121" s="36" t="s">
        <v>231</v>
      </c>
      <c r="B121" s="39" t="s">
        <v>232</v>
      </c>
      <c r="C121" s="27"/>
      <c r="D121" s="27"/>
      <c r="E121" s="54">
        <f t="shared" si="33"/>
        <v>0</v>
      </c>
      <c r="F121" s="54"/>
      <c r="G121" s="54"/>
      <c r="H121" s="54">
        <f t="shared" si="34"/>
        <v>0</v>
      </c>
      <c r="I121" s="54"/>
      <c r="J121" s="54"/>
      <c r="K121" s="54">
        <f t="shared" si="35"/>
        <v>0</v>
      </c>
    </row>
    <row r="122" spans="1:11" s="22" customFormat="1" ht="27" hidden="1" customHeight="1">
      <c r="A122" s="36" t="s">
        <v>233</v>
      </c>
      <c r="B122" s="39" t="s">
        <v>234</v>
      </c>
      <c r="C122" s="27"/>
      <c r="D122" s="30"/>
      <c r="E122" s="54">
        <f t="shared" si="33"/>
        <v>0</v>
      </c>
      <c r="F122" s="54"/>
      <c r="G122" s="56"/>
      <c r="H122" s="54">
        <f t="shared" si="34"/>
        <v>0</v>
      </c>
      <c r="I122" s="54"/>
      <c r="J122" s="54"/>
      <c r="K122" s="54">
        <f t="shared" si="35"/>
        <v>0</v>
      </c>
    </row>
    <row r="123" spans="1:11" s="22" customFormat="1">
      <c r="A123" s="46" t="s">
        <v>235</v>
      </c>
      <c r="B123" s="37" t="s">
        <v>236</v>
      </c>
      <c r="C123" s="27">
        <v>103185567</v>
      </c>
      <c r="D123" s="30"/>
      <c r="E123" s="54">
        <f t="shared" si="33"/>
        <v>103185567</v>
      </c>
      <c r="F123" s="54">
        <v>103575067</v>
      </c>
      <c r="G123" s="56"/>
      <c r="H123" s="54">
        <f t="shared" si="34"/>
        <v>103575067</v>
      </c>
      <c r="I123" s="54">
        <v>103852767</v>
      </c>
      <c r="J123" s="56"/>
      <c r="K123" s="54">
        <f t="shared" si="35"/>
        <v>103852767</v>
      </c>
    </row>
    <row r="124" spans="1:11" s="41" customFormat="1">
      <c r="A124" s="36" t="s">
        <v>237</v>
      </c>
      <c r="B124" s="39" t="s">
        <v>238</v>
      </c>
      <c r="C124" s="40">
        <f t="shared" ref="C124:K124" si="36">SUM(C125:C132)</f>
        <v>1831332241.04</v>
      </c>
      <c r="D124" s="27">
        <f t="shared" si="36"/>
        <v>0</v>
      </c>
      <c r="E124" s="54">
        <f t="shared" si="36"/>
        <v>1831332241.04</v>
      </c>
      <c r="F124" s="54">
        <f t="shared" si="36"/>
        <v>1840548272.8399999</v>
      </c>
      <c r="G124" s="54">
        <f t="shared" si="36"/>
        <v>0</v>
      </c>
      <c r="H124" s="54">
        <f t="shared" si="36"/>
        <v>1840548272.8399999</v>
      </c>
      <c r="I124" s="54">
        <f t="shared" si="36"/>
        <v>1845491548.4300001</v>
      </c>
      <c r="J124" s="54">
        <f t="shared" si="36"/>
        <v>0</v>
      </c>
      <c r="K124" s="54">
        <f t="shared" si="36"/>
        <v>1845491548.4300001</v>
      </c>
    </row>
    <row r="125" spans="1:11" s="41" customFormat="1" ht="26.25" customHeight="1">
      <c r="A125" s="36" t="s">
        <v>239</v>
      </c>
      <c r="B125" s="47" t="s">
        <v>240</v>
      </c>
      <c r="C125" s="40">
        <v>95793976.5</v>
      </c>
      <c r="D125" s="27"/>
      <c r="E125" s="54">
        <f t="shared" ref="E125:E132" si="37">C125+D125</f>
        <v>95793976.5</v>
      </c>
      <c r="F125" s="54">
        <v>97439025.5</v>
      </c>
      <c r="G125" s="54"/>
      <c r="H125" s="54">
        <f t="shared" ref="H125:H132" si="38">F125+G125</f>
        <v>97439025.5</v>
      </c>
      <c r="I125" s="54">
        <v>97204350.5</v>
      </c>
      <c r="J125" s="54"/>
      <c r="K125" s="54">
        <f t="shared" ref="K125:K132" si="39">I125+J125</f>
        <v>97204350.5</v>
      </c>
    </row>
    <row r="126" spans="1:11" s="41" customFormat="1" ht="24.75" customHeight="1">
      <c r="A126" s="48" t="s">
        <v>241</v>
      </c>
      <c r="B126" s="47" t="s">
        <v>242</v>
      </c>
      <c r="C126" s="40">
        <v>43317800</v>
      </c>
      <c r="D126" s="30">
        <v>0</v>
      </c>
      <c r="E126" s="54">
        <f t="shared" si="37"/>
        <v>43317800</v>
      </c>
      <c r="F126" s="54">
        <v>44240700</v>
      </c>
      <c r="G126" s="56">
        <v>0</v>
      </c>
      <c r="H126" s="54">
        <f t="shared" si="38"/>
        <v>44240700</v>
      </c>
      <c r="I126" s="54">
        <v>49295100</v>
      </c>
      <c r="J126" s="56">
        <v>0</v>
      </c>
      <c r="K126" s="54">
        <f t="shared" si="39"/>
        <v>49295100</v>
      </c>
    </row>
    <row r="127" spans="1:11" s="41" customFormat="1" ht="36" customHeight="1">
      <c r="A127" s="48" t="s">
        <v>243</v>
      </c>
      <c r="B127" s="47" t="s">
        <v>244</v>
      </c>
      <c r="C127" s="40">
        <v>32869900</v>
      </c>
      <c r="D127" s="30"/>
      <c r="E127" s="54">
        <f t="shared" si="37"/>
        <v>32869900</v>
      </c>
      <c r="F127" s="54">
        <v>32869900</v>
      </c>
      <c r="G127" s="56"/>
      <c r="H127" s="54">
        <f t="shared" si="38"/>
        <v>32869900</v>
      </c>
      <c r="I127" s="54">
        <v>32869900</v>
      </c>
      <c r="J127" s="56"/>
      <c r="K127" s="54">
        <f t="shared" si="39"/>
        <v>32869900</v>
      </c>
    </row>
    <row r="128" spans="1:11" s="41" customFormat="1" ht="35.25" customHeight="1">
      <c r="A128" s="48" t="s">
        <v>245</v>
      </c>
      <c r="B128" s="47" t="s">
        <v>246</v>
      </c>
      <c r="C128" s="40">
        <v>4262800</v>
      </c>
      <c r="D128" s="30"/>
      <c r="E128" s="54">
        <f t="shared" si="37"/>
        <v>4262800</v>
      </c>
      <c r="F128" s="54">
        <v>4262800</v>
      </c>
      <c r="G128" s="56"/>
      <c r="H128" s="54">
        <f t="shared" si="38"/>
        <v>4262800</v>
      </c>
      <c r="I128" s="54">
        <v>6394100</v>
      </c>
      <c r="J128" s="56"/>
      <c r="K128" s="54">
        <f t="shared" si="39"/>
        <v>6394100</v>
      </c>
    </row>
    <row r="129" spans="1:11" s="41" customFormat="1" ht="37.5" customHeight="1">
      <c r="A129" s="48" t="s">
        <v>247</v>
      </c>
      <c r="B129" s="47" t="s">
        <v>248</v>
      </c>
      <c r="C129" s="40">
        <v>10405.290000000001</v>
      </c>
      <c r="D129" s="30"/>
      <c r="E129" s="54">
        <f t="shared" si="37"/>
        <v>10405.290000000001</v>
      </c>
      <c r="F129" s="54">
        <v>64788.09</v>
      </c>
      <c r="G129" s="56"/>
      <c r="H129" s="54">
        <f t="shared" si="38"/>
        <v>64788.09</v>
      </c>
      <c r="I129" s="54">
        <v>10138.68</v>
      </c>
      <c r="J129" s="56"/>
      <c r="K129" s="54">
        <f t="shared" si="39"/>
        <v>10138.68</v>
      </c>
    </row>
    <row r="130" spans="1:11" s="41" customFormat="1" hidden="1">
      <c r="A130" s="42" t="s">
        <v>249</v>
      </c>
      <c r="B130" s="47" t="s">
        <v>250</v>
      </c>
      <c r="C130" s="40"/>
      <c r="D130" s="30"/>
      <c r="E130" s="54">
        <f t="shared" si="37"/>
        <v>0</v>
      </c>
      <c r="F130" s="54"/>
      <c r="G130" s="56"/>
      <c r="H130" s="54">
        <f t="shared" si="38"/>
        <v>0</v>
      </c>
      <c r="I130" s="54"/>
      <c r="J130" s="56"/>
      <c r="K130" s="54">
        <f t="shared" si="39"/>
        <v>0</v>
      </c>
    </row>
    <row r="131" spans="1:11" s="41" customFormat="1" ht="24.75" customHeight="1">
      <c r="A131" s="48" t="s">
        <v>251</v>
      </c>
      <c r="B131" s="47" t="s">
        <v>252</v>
      </c>
      <c r="C131" s="40">
        <v>5189559.25</v>
      </c>
      <c r="D131" s="30"/>
      <c r="E131" s="54">
        <f t="shared" si="37"/>
        <v>5189559.25</v>
      </c>
      <c r="F131" s="54">
        <v>5189559.25</v>
      </c>
      <c r="G131" s="56"/>
      <c r="H131" s="54">
        <f t="shared" si="38"/>
        <v>5189559.25</v>
      </c>
      <c r="I131" s="54">
        <v>5189559.25</v>
      </c>
      <c r="J131" s="56"/>
      <c r="K131" s="54">
        <f t="shared" si="39"/>
        <v>5189559.25</v>
      </c>
    </row>
    <row r="132" spans="1:11" s="41" customFormat="1">
      <c r="A132" s="48" t="s">
        <v>253</v>
      </c>
      <c r="B132" s="47" t="s">
        <v>254</v>
      </c>
      <c r="C132" s="40">
        <v>1649887800</v>
      </c>
      <c r="D132" s="30"/>
      <c r="E132" s="54">
        <f t="shared" si="37"/>
        <v>1649887800</v>
      </c>
      <c r="F132" s="54">
        <v>1656481500</v>
      </c>
      <c r="G132" s="56"/>
      <c r="H132" s="54">
        <f t="shared" si="38"/>
        <v>1656481500</v>
      </c>
      <c r="I132" s="54">
        <v>1654528400</v>
      </c>
      <c r="J132" s="56"/>
      <c r="K132" s="54">
        <f t="shared" si="39"/>
        <v>1654528400</v>
      </c>
    </row>
    <row r="133" spans="1:11" s="41" customFormat="1" ht="16.5" customHeight="1">
      <c r="A133" s="48" t="s">
        <v>255</v>
      </c>
      <c r="B133" s="47" t="s">
        <v>256</v>
      </c>
      <c r="C133" s="40">
        <f t="shared" ref="C133:K133" si="40">SUM(C134:C141)</f>
        <v>121882700</v>
      </c>
      <c r="D133" s="27">
        <f t="shared" si="40"/>
        <v>0</v>
      </c>
      <c r="E133" s="54">
        <f t="shared" si="40"/>
        <v>121882700</v>
      </c>
      <c r="F133" s="54">
        <f>SUM(F134:F141)</f>
        <v>118784800</v>
      </c>
      <c r="G133" s="54">
        <f t="shared" si="40"/>
        <v>0</v>
      </c>
      <c r="H133" s="54">
        <f t="shared" si="40"/>
        <v>118784800</v>
      </c>
      <c r="I133" s="54">
        <f t="shared" si="40"/>
        <v>118784800</v>
      </c>
      <c r="J133" s="54">
        <f t="shared" si="40"/>
        <v>0</v>
      </c>
      <c r="K133" s="54">
        <f t="shared" si="40"/>
        <v>118784800</v>
      </c>
    </row>
    <row r="134" spans="1:11" s="41" customFormat="1" ht="77.25" customHeight="1">
      <c r="A134" s="48" t="s">
        <v>257</v>
      </c>
      <c r="B134" s="47" t="s">
        <v>258</v>
      </c>
      <c r="C134" s="40">
        <v>2156100</v>
      </c>
      <c r="D134" s="27"/>
      <c r="E134" s="54">
        <f t="shared" ref="E134:E141" si="41">C134+D134</f>
        <v>2156100</v>
      </c>
      <c r="F134" s="54">
        <v>2156100</v>
      </c>
      <c r="G134" s="54"/>
      <c r="H134" s="54">
        <f>F134+G134</f>
        <v>2156100</v>
      </c>
      <c r="I134" s="54">
        <v>2156100</v>
      </c>
      <c r="J134" s="54"/>
      <c r="K134" s="54">
        <f>I134+J134</f>
        <v>2156100</v>
      </c>
    </row>
    <row r="135" spans="1:11" s="41" customFormat="1" ht="37.5" customHeight="1">
      <c r="A135" s="48" t="s">
        <v>259</v>
      </c>
      <c r="B135" s="47" t="s">
        <v>260</v>
      </c>
      <c r="C135" s="40">
        <v>6339600</v>
      </c>
      <c r="D135" s="27"/>
      <c r="E135" s="54">
        <f t="shared" si="41"/>
        <v>6339600</v>
      </c>
      <c r="F135" s="54">
        <v>6386300</v>
      </c>
      <c r="G135" s="54"/>
      <c r="H135" s="54">
        <f>F135+G135</f>
        <v>6386300</v>
      </c>
      <c r="I135" s="54">
        <v>6386300</v>
      </c>
      <c r="J135" s="54"/>
      <c r="K135" s="54">
        <f>I135+J135</f>
        <v>6386300</v>
      </c>
    </row>
    <row r="136" spans="1:11" s="41" customFormat="1" ht="60" customHeight="1">
      <c r="A136" s="48" t="s">
        <v>261</v>
      </c>
      <c r="B136" s="47" t="s">
        <v>262</v>
      </c>
      <c r="C136" s="40">
        <v>109243000</v>
      </c>
      <c r="D136" s="30"/>
      <c r="E136" s="54">
        <f t="shared" si="41"/>
        <v>109243000</v>
      </c>
      <c r="F136" s="54">
        <v>109243000</v>
      </c>
      <c r="G136" s="56"/>
      <c r="H136" s="54">
        <f>F136+G136</f>
        <v>109243000</v>
      </c>
      <c r="I136" s="54">
        <v>109243000</v>
      </c>
      <c r="J136" s="56"/>
      <c r="K136" s="54">
        <f>I136+J136</f>
        <v>109243000</v>
      </c>
    </row>
    <row r="137" spans="1:11" s="41" customFormat="1" ht="25.5" hidden="1" customHeight="1">
      <c r="A137" s="48" t="s">
        <v>263</v>
      </c>
      <c r="B137" s="47" t="s">
        <v>264</v>
      </c>
      <c r="C137" s="40"/>
      <c r="D137" s="30"/>
      <c r="E137" s="54">
        <f t="shared" si="41"/>
        <v>0</v>
      </c>
      <c r="F137" s="54"/>
      <c r="G137" s="56"/>
      <c r="H137" s="54">
        <f>F137+G137</f>
        <v>0</v>
      </c>
      <c r="I137" s="54"/>
      <c r="J137" s="56"/>
      <c r="K137" s="54">
        <f>I137+J137</f>
        <v>0</v>
      </c>
    </row>
    <row r="138" spans="1:11" s="41" customFormat="1" ht="30.75" hidden="1" customHeight="1">
      <c r="A138" s="48" t="s">
        <v>265</v>
      </c>
      <c r="B138" s="47" t="s">
        <v>266</v>
      </c>
      <c r="C138" s="40"/>
      <c r="D138" s="30"/>
      <c r="E138" s="54">
        <f t="shared" si="41"/>
        <v>0</v>
      </c>
      <c r="F138" s="54"/>
      <c r="G138" s="56"/>
      <c r="H138" s="54">
        <f>F138+G138</f>
        <v>0</v>
      </c>
      <c r="I138" s="54"/>
      <c r="J138" s="56"/>
      <c r="K138" s="54">
        <f>I138+J138</f>
        <v>0</v>
      </c>
    </row>
    <row r="139" spans="1:11" s="41" customFormat="1" ht="36.75" hidden="1" customHeight="1">
      <c r="A139" s="48" t="s">
        <v>267</v>
      </c>
      <c r="B139" s="47" t="s">
        <v>268</v>
      </c>
      <c r="C139" s="40"/>
      <c r="D139" s="30"/>
      <c r="E139" s="54">
        <f t="shared" si="41"/>
        <v>0</v>
      </c>
      <c r="F139" s="54"/>
      <c r="G139" s="56"/>
      <c r="H139" s="54"/>
      <c r="I139" s="54"/>
      <c r="J139" s="56"/>
      <c r="K139" s="54"/>
    </row>
    <row r="140" spans="1:11" s="41" customFormat="1" ht="27.75" hidden="1" customHeight="1">
      <c r="A140" s="48" t="s">
        <v>269</v>
      </c>
      <c r="B140" s="47" t="s">
        <v>270</v>
      </c>
      <c r="C140" s="40"/>
      <c r="D140" s="30"/>
      <c r="E140" s="54">
        <f t="shared" si="41"/>
        <v>0</v>
      </c>
      <c r="F140" s="54"/>
      <c r="G140" s="56"/>
      <c r="H140" s="54">
        <f>F140+G140</f>
        <v>0</v>
      </c>
      <c r="I140" s="54"/>
      <c r="J140" s="56"/>
      <c r="K140" s="54">
        <f>I140+J140</f>
        <v>0</v>
      </c>
    </row>
    <row r="141" spans="1:11" s="41" customFormat="1" ht="18.75" customHeight="1">
      <c r="A141" s="49" t="s">
        <v>271</v>
      </c>
      <c r="B141" s="32" t="s">
        <v>272</v>
      </c>
      <c r="C141" s="40">
        <v>4144000</v>
      </c>
      <c r="D141" s="30"/>
      <c r="E141" s="54">
        <f t="shared" si="41"/>
        <v>4144000</v>
      </c>
      <c r="F141" s="54">
        <v>999400</v>
      </c>
      <c r="G141" s="56"/>
      <c r="H141" s="54">
        <f>F141+G141</f>
        <v>999400</v>
      </c>
      <c r="I141" s="54">
        <v>999400</v>
      </c>
      <c r="J141" s="56"/>
      <c r="K141" s="54">
        <f>I141+J141</f>
        <v>999400</v>
      </c>
    </row>
    <row r="142" spans="1:11" s="22" customFormat="1" hidden="1">
      <c r="A142" s="36" t="s">
        <v>273</v>
      </c>
      <c r="B142" s="37" t="s">
        <v>274</v>
      </c>
      <c r="C142" s="27">
        <f t="shared" ref="C142:E143" si="42">C143</f>
        <v>0</v>
      </c>
      <c r="D142" s="27">
        <f t="shared" si="42"/>
        <v>0</v>
      </c>
      <c r="E142" s="54">
        <f t="shared" si="42"/>
        <v>0</v>
      </c>
      <c r="F142" s="54"/>
      <c r="G142" s="54">
        <f t="shared" ref="G142:K143" si="43">G143</f>
        <v>0</v>
      </c>
      <c r="H142" s="54">
        <f t="shared" si="43"/>
        <v>0</v>
      </c>
      <c r="I142" s="54">
        <f t="shared" si="43"/>
        <v>0</v>
      </c>
      <c r="J142" s="54">
        <f t="shared" si="43"/>
        <v>0</v>
      </c>
      <c r="K142" s="54">
        <f t="shared" si="43"/>
        <v>0</v>
      </c>
    </row>
    <row r="143" spans="1:11" s="22" customFormat="1" hidden="1">
      <c r="A143" s="48" t="s">
        <v>275</v>
      </c>
      <c r="B143" s="37" t="s">
        <v>276</v>
      </c>
      <c r="C143" s="27">
        <f t="shared" si="42"/>
        <v>0</v>
      </c>
      <c r="D143" s="27">
        <f t="shared" si="42"/>
        <v>0</v>
      </c>
      <c r="E143" s="54">
        <f t="shared" si="42"/>
        <v>0</v>
      </c>
      <c r="F143" s="54">
        <f>F144</f>
        <v>0</v>
      </c>
      <c r="G143" s="54">
        <f t="shared" si="43"/>
        <v>0</v>
      </c>
      <c r="H143" s="54">
        <f t="shared" si="43"/>
        <v>0</v>
      </c>
      <c r="I143" s="54">
        <f t="shared" si="43"/>
        <v>0</v>
      </c>
      <c r="J143" s="54">
        <f t="shared" si="43"/>
        <v>0</v>
      </c>
      <c r="K143" s="54">
        <f t="shared" si="43"/>
        <v>0</v>
      </c>
    </row>
    <row r="144" spans="1:11" s="22" customFormat="1" ht="11.25" hidden="1" customHeight="1">
      <c r="A144" s="48" t="s">
        <v>277</v>
      </c>
      <c r="B144" s="37" t="s">
        <v>278</v>
      </c>
      <c r="C144" s="30"/>
      <c r="D144" s="30">
        <v>0</v>
      </c>
      <c r="E144" s="54">
        <f>C144+D144</f>
        <v>0</v>
      </c>
      <c r="F144" s="56"/>
      <c r="G144" s="56">
        <v>0</v>
      </c>
      <c r="H144" s="54">
        <f>F144+G144</f>
        <v>0</v>
      </c>
      <c r="I144" s="56"/>
      <c r="J144" s="56">
        <v>0</v>
      </c>
      <c r="K144" s="54">
        <f>I144+J144</f>
        <v>0</v>
      </c>
    </row>
    <row r="145" spans="1:11" s="22" customFormat="1" hidden="1">
      <c r="A145" s="36" t="s">
        <v>279</v>
      </c>
      <c r="B145" s="37" t="s">
        <v>280</v>
      </c>
      <c r="C145" s="27">
        <f t="shared" ref="C145:K146" si="44">C146</f>
        <v>0</v>
      </c>
      <c r="D145" s="27">
        <f t="shared" si="44"/>
        <v>0</v>
      </c>
      <c r="E145" s="54">
        <f t="shared" si="44"/>
        <v>0</v>
      </c>
      <c r="F145" s="54">
        <f t="shared" si="44"/>
        <v>0</v>
      </c>
      <c r="G145" s="54">
        <f t="shared" si="44"/>
        <v>0</v>
      </c>
      <c r="H145" s="54">
        <f t="shared" si="44"/>
        <v>0</v>
      </c>
      <c r="I145" s="54">
        <f t="shared" si="44"/>
        <v>0</v>
      </c>
      <c r="J145" s="54">
        <f t="shared" si="44"/>
        <v>0</v>
      </c>
      <c r="K145" s="54">
        <f t="shared" si="44"/>
        <v>0</v>
      </c>
    </row>
    <row r="146" spans="1:11" s="22" customFormat="1" hidden="1">
      <c r="A146" s="48" t="s">
        <v>281</v>
      </c>
      <c r="B146" s="37" t="s">
        <v>282</v>
      </c>
      <c r="C146" s="27">
        <f t="shared" si="44"/>
        <v>0</v>
      </c>
      <c r="D146" s="27">
        <f t="shared" si="44"/>
        <v>0</v>
      </c>
      <c r="E146" s="54">
        <f t="shared" si="44"/>
        <v>0</v>
      </c>
      <c r="F146" s="54">
        <f t="shared" si="44"/>
        <v>0</v>
      </c>
      <c r="G146" s="54">
        <f t="shared" si="44"/>
        <v>0</v>
      </c>
      <c r="H146" s="54">
        <f t="shared" si="44"/>
        <v>0</v>
      </c>
      <c r="I146" s="54">
        <f t="shared" si="44"/>
        <v>0</v>
      </c>
      <c r="J146" s="54">
        <f t="shared" si="44"/>
        <v>0</v>
      </c>
      <c r="K146" s="54">
        <f t="shared" si="44"/>
        <v>0</v>
      </c>
    </row>
    <row r="147" spans="1:11" s="22" customFormat="1" hidden="1">
      <c r="A147" s="48" t="s">
        <v>281</v>
      </c>
      <c r="B147" s="37" t="s">
        <v>283</v>
      </c>
      <c r="C147" s="30"/>
      <c r="D147" s="30">
        <v>0</v>
      </c>
      <c r="E147" s="54">
        <f>C147+D147</f>
        <v>0</v>
      </c>
      <c r="F147" s="56"/>
      <c r="G147" s="56">
        <v>0</v>
      </c>
      <c r="H147" s="54">
        <f>F147+G147</f>
        <v>0</v>
      </c>
      <c r="I147" s="56"/>
      <c r="J147" s="56">
        <v>0</v>
      </c>
      <c r="K147" s="54">
        <f>I147+J147</f>
        <v>0</v>
      </c>
    </row>
    <row r="148" spans="1:11" s="22" customFormat="1" ht="36" hidden="1">
      <c r="A148" s="48" t="s">
        <v>284</v>
      </c>
      <c r="B148" s="37" t="s">
        <v>285</v>
      </c>
      <c r="C148" s="27">
        <f t="shared" ref="C148:K148" si="45">C149</f>
        <v>0</v>
      </c>
      <c r="D148" s="27">
        <f t="shared" si="45"/>
        <v>0</v>
      </c>
      <c r="E148" s="54">
        <f t="shared" si="45"/>
        <v>0</v>
      </c>
      <c r="F148" s="54">
        <f t="shared" si="45"/>
        <v>0</v>
      </c>
      <c r="G148" s="54">
        <f t="shared" si="45"/>
        <v>0</v>
      </c>
      <c r="H148" s="54">
        <f t="shared" si="45"/>
        <v>0</v>
      </c>
      <c r="I148" s="54">
        <f t="shared" si="45"/>
        <v>0</v>
      </c>
      <c r="J148" s="54">
        <f t="shared" si="45"/>
        <v>0</v>
      </c>
      <c r="K148" s="54">
        <f t="shared" si="45"/>
        <v>0</v>
      </c>
    </row>
    <row r="149" spans="1:11" s="22" customFormat="1" ht="14.25" hidden="1" customHeight="1">
      <c r="A149" s="48" t="s">
        <v>286</v>
      </c>
      <c r="B149" s="37" t="s">
        <v>287</v>
      </c>
      <c r="C149" s="27">
        <f t="shared" ref="C149:K149" si="46">C151+C150</f>
        <v>0</v>
      </c>
      <c r="D149" s="27">
        <f t="shared" si="46"/>
        <v>0</v>
      </c>
      <c r="E149" s="54">
        <f t="shared" si="46"/>
        <v>0</v>
      </c>
      <c r="F149" s="54">
        <f t="shared" si="46"/>
        <v>0</v>
      </c>
      <c r="G149" s="54">
        <f t="shared" si="46"/>
        <v>0</v>
      </c>
      <c r="H149" s="54">
        <f t="shared" si="46"/>
        <v>0</v>
      </c>
      <c r="I149" s="54">
        <f t="shared" si="46"/>
        <v>0</v>
      </c>
      <c r="J149" s="54">
        <f t="shared" si="46"/>
        <v>0</v>
      </c>
      <c r="K149" s="54">
        <f t="shared" si="46"/>
        <v>0</v>
      </c>
    </row>
    <row r="150" spans="1:11" s="22" customFormat="1" ht="24" hidden="1">
      <c r="A150" s="48" t="s">
        <v>288</v>
      </c>
      <c r="B150" s="37" t="s">
        <v>289</v>
      </c>
      <c r="C150" s="27"/>
      <c r="D150" s="30"/>
      <c r="E150" s="54">
        <f>C150+D150</f>
        <v>0</v>
      </c>
      <c r="F150" s="54"/>
      <c r="G150" s="56"/>
      <c r="H150" s="54">
        <f>F150+G150</f>
        <v>0</v>
      </c>
      <c r="I150" s="54"/>
      <c r="J150" s="56"/>
      <c r="K150" s="54">
        <f>I150+J150</f>
        <v>0</v>
      </c>
    </row>
    <row r="151" spans="1:11" s="22" customFormat="1" ht="24" hidden="1">
      <c r="A151" s="49" t="s">
        <v>290</v>
      </c>
      <c r="B151" s="37" t="s">
        <v>291</v>
      </c>
      <c r="C151" s="27"/>
      <c r="D151" s="30"/>
      <c r="E151" s="54">
        <f>C151+D151</f>
        <v>0</v>
      </c>
      <c r="F151" s="54"/>
      <c r="G151" s="56"/>
      <c r="H151" s="54">
        <f>F151+G151</f>
        <v>0</v>
      </c>
      <c r="I151" s="54"/>
      <c r="J151" s="56"/>
      <c r="K151" s="54">
        <f>I151+J151</f>
        <v>0</v>
      </c>
    </row>
    <row r="152" spans="1:11" s="22" customFormat="1" ht="24" hidden="1">
      <c r="A152" s="49" t="s">
        <v>292</v>
      </c>
      <c r="B152" s="37" t="s">
        <v>293</v>
      </c>
      <c r="C152" s="30">
        <f>C153</f>
        <v>0</v>
      </c>
      <c r="D152" s="30"/>
      <c r="E152" s="54">
        <f>E153</f>
        <v>0</v>
      </c>
      <c r="F152" s="56">
        <f>F153</f>
        <v>0</v>
      </c>
      <c r="G152" s="56"/>
      <c r="H152" s="54">
        <f t="shared" ref="H152:K153" si="47">H153</f>
        <v>0</v>
      </c>
      <c r="I152" s="56">
        <f t="shared" si="47"/>
        <v>0</v>
      </c>
      <c r="J152" s="56">
        <f t="shared" si="47"/>
        <v>0</v>
      </c>
      <c r="K152" s="54">
        <f t="shared" si="47"/>
        <v>0</v>
      </c>
    </row>
    <row r="153" spans="1:11" s="22" customFormat="1" ht="24" hidden="1">
      <c r="A153" s="49" t="s">
        <v>294</v>
      </c>
      <c r="B153" s="37" t="s">
        <v>295</v>
      </c>
      <c r="C153" s="30">
        <f>C154</f>
        <v>0</v>
      </c>
      <c r="D153" s="30"/>
      <c r="E153" s="54">
        <f>E154</f>
        <v>0</v>
      </c>
      <c r="F153" s="56">
        <f>F154</f>
        <v>0</v>
      </c>
      <c r="G153" s="56"/>
      <c r="H153" s="54">
        <f t="shared" si="47"/>
        <v>0</v>
      </c>
      <c r="I153" s="56">
        <f t="shared" si="47"/>
        <v>0</v>
      </c>
      <c r="J153" s="56">
        <f t="shared" si="47"/>
        <v>0</v>
      </c>
      <c r="K153" s="54">
        <f t="shared" si="47"/>
        <v>0</v>
      </c>
    </row>
    <row r="154" spans="1:11" s="22" customFormat="1" ht="24" hidden="1">
      <c r="A154" s="49" t="s">
        <v>296</v>
      </c>
      <c r="B154" s="37" t="s">
        <v>297</v>
      </c>
      <c r="C154" s="27">
        <v>0</v>
      </c>
      <c r="D154" s="30"/>
      <c r="E154" s="54">
        <f>C154+D154</f>
        <v>0</v>
      </c>
      <c r="F154" s="54">
        <v>0</v>
      </c>
      <c r="G154" s="56"/>
      <c r="H154" s="54">
        <f>F154+G154</f>
        <v>0</v>
      </c>
      <c r="I154" s="54">
        <v>0</v>
      </c>
      <c r="J154" s="56"/>
      <c r="K154" s="54">
        <f>I154+J154</f>
        <v>0</v>
      </c>
    </row>
    <row r="155" spans="1:11" s="22" customFormat="1">
      <c r="A155" s="64" t="s">
        <v>298</v>
      </c>
      <c r="B155" s="65"/>
      <c r="C155" s="50">
        <f t="shared" ref="C155:K155" si="48">C93+C10</f>
        <v>5717648968.0199995</v>
      </c>
      <c r="D155" s="50">
        <f t="shared" si="48"/>
        <v>0</v>
      </c>
      <c r="E155" s="58">
        <f t="shared" si="48"/>
        <v>5717648968.0199995</v>
      </c>
      <c r="F155" s="58">
        <f t="shared" si="48"/>
        <v>5791903386.3700008</v>
      </c>
      <c r="G155" s="59">
        <f t="shared" si="48"/>
        <v>0</v>
      </c>
      <c r="H155" s="58">
        <f t="shared" si="48"/>
        <v>5791903386.3700008</v>
      </c>
      <c r="I155" s="58">
        <f t="shared" si="48"/>
        <v>4383155222.04</v>
      </c>
      <c r="J155" s="58">
        <f t="shared" si="48"/>
        <v>0</v>
      </c>
      <c r="K155" s="58">
        <f t="shared" si="48"/>
        <v>4383155222.04</v>
      </c>
    </row>
    <row r="156" spans="1:11">
      <c r="A156" s="2" t="s">
        <v>299</v>
      </c>
    </row>
    <row r="157" spans="1:11">
      <c r="F157" s="11"/>
      <c r="G157" s="11"/>
      <c r="I157" s="11"/>
      <c r="J157" s="11"/>
    </row>
    <row r="158" spans="1:11">
      <c r="I158" s="12"/>
      <c r="J158" s="52"/>
      <c r="K158" s="12"/>
    </row>
    <row r="159" spans="1:11">
      <c r="I159" s="12"/>
      <c r="J159" s="52"/>
      <c r="K159" s="12"/>
    </row>
  </sheetData>
  <mergeCells count="5">
    <mergeCell ref="A1:K1"/>
    <mergeCell ref="A2:K2"/>
    <mergeCell ref="A3:K3"/>
    <mergeCell ref="A6:K6"/>
    <mergeCell ref="A155:B155"/>
  </mergeCells>
  <pageMargins left="0.70866141732283472" right="0.70866141732283472" top="0.74803149606299213" bottom="0.15748031496062992" header="0.31496062992125984" footer="0.31496062992125984"/>
  <pageSetup paperSize="9" scale="34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2.доходы</vt:lpstr>
      <vt:lpstr>'2.доходы'!Область_печати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Ростовцева ЮВ</cp:lastModifiedBy>
  <dcterms:created xsi:type="dcterms:W3CDTF">2024-11-12T09:21:54Z</dcterms:created>
  <dcterms:modified xsi:type="dcterms:W3CDTF">2024-12-17T09:52:04Z</dcterms:modified>
</cp:coreProperties>
</file>